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D142" i="1" l="1"/>
  <c r="D141" i="1"/>
  <c r="C140" i="1"/>
  <c r="D139" i="1"/>
  <c r="E139" i="1" s="1"/>
  <c r="E138" i="1"/>
  <c r="D138" i="1"/>
  <c r="D137" i="1"/>
  <c r="E137" i="1" s="1"/>
  <c r="E136" i="1"/>
  <c r="D136" i="1"/>
  <c r="D135" i="1"/>
  <c r="E135" i="1" s="1"/>
  <c r="E134" i="1"/>
  <c r="D134" i="1"/>
  <c r="D133" i="1"/>
  <c r="E133" i="1" s="1"/>
  <c r="E132" i="1"/>
  <c r="D132" i="1"/>
  <c r="D131" i="1" s="1"/>
  <c r="C131" i="1"/>
  <c r="E130" i="1"/>
  <c r="D129" i="1"/>
  <c r="C129" i="1"/>
  <c r="D128" i="1"/>
  <c r="D127" i="1"/>
  <c r="C127" i="1"/>
  <c r="D126" i="1"/>
  <c r="E126" i="1" s="1"/>
  <c r="D125" i="1"/>
  <c r="D124" i="1"/>
  <c r="E124" i="1" s="1"/>
  <c r="E123" i="1"/>
  <c r="D123" i="1"/>
  <c r="D122" i="1"/>
  <c r="E122" i="1" s="1"/>
  <c r="D121" i="1"/>
  <c r="D120" i="1" s="1"/>
  <c r="C120" i="1"/>
  <c r="D119" i="1"/>
  <c r="E118" i="1"/>
  <c r="D118" i="1"/>
  <c r="D117" i="1"/>
  <c r="D116" i="1"/>
  <c r="E116" i="1" s="1"/>
  <c r="C116" i="1"/>
  <c r="C115" i="1" s="1"/>
  <c r="D114" i="1"/>
  <c r="D113" i="1"/>
  <c r="D112" i="1"/>
  <c r="E112" i="1" s="1"/>
  <c r="D111" i="1"/>
  <c r="D110" i="1"/>
  <c r="D109" i="1" s="1"/>
  <c r="C109" i="1"/>
  <c r="D107" i="1"/>
  <c r="C107" i="1"/>
  <c r="E106" i="1"/>
  <c r="D105" i="1"/>
  <c r="E105" i="1" s="1"/>
  <c r="E104" i="1"/>
  <c r="D104" i="1"/>
  <c r="D103" i="1"/>
  <c r="E103" i="1" s="1"/>
  <c r="E102" i="1"/>
  <c r="D102" i="1"/>
  <c r="D101" i="1"/>
  <c r="E101" i="1" s="1"/>
  <c r="E100" i="1"/>
  <c r="D100" i="1"/>
  <c r="D99" i="1"/>
  <c r="E99" i="1" s="1"/>
  <c r="E98" i="1"/>
  <c r="D98" i="1"/>
  <c r="D97" i="1"/>
  <c r="E97" i="1" s="1"/>
  <c r="C96" i="1"/>
  <c r="E95" i="1"/>
  <c r="E94" i="1"/>
  <c r="D94" i="1"/>
  <c r="D93" i="1"/>
  <c r="E93" i="1" s="1"/>
  <c r="E92" i="1"/>
  <c r="D92" i="1"/>
  <c r="E91" i="1"/>
  <c r="E90" i="1"/>
  <c r="D89" i="1"/>
  <c r="C89" i="1"/>
  <c r="D88" i="1"/>
  <c r="E88" i="1" s="1"/>
  <c r="D86" i="1"/>
  <c r="C86" i="1"/>
  <c r="D85" i="1"/>
  <c r="E85" i="1" s="1"/>
  <c r="E84" i="1"/>
  <c r="D84" i="1"/>
  <c r="D83" i="1"/>
  <c r="E83" i="1" s="1"/>
  <c r="E82" i="1"/>
  <c r="D82" i="1"/>
  <c r="D81" i="1"/>
  <c r="E81" i="1" s="1"/>
  <c r="D80" i="1"/>
  <c r="C80" i="1"/>
  <c r="E79" i="1"/>
  <c r="E78" i="1"/>
  <c r="D77" i="1"/>
  <c r="C77" i="1"/>
  <c r="D76" i="1"/>
  <c r="E76" i="1" s="1"/>
  <c r="D75" i="1"/>
  <c r="E74" i="1"/>
  <c r="D74" i="1"/>
  <c r="D73" i="1"/>
  <c r="E73" i="1" s="1"/>
  <c r="C72" i="1"/>
  <c r="D71" i="1"/>
  <c r="E71" i="1" s="1"/>
  <c r="E70" i="1"/>
  <c r="D70" i="1"/>
  <c r="D69" i="1"/>
  <c r="E69" i="1" s="1"/>
  <c r="E68" i="1"/>
  <c r="D68" i="1"/>
  <c r="D67" i="1"/>
  <c r="E67" i="1" s="1"/>
  <c r="E66" i="1"/>
  <c r="D66" i="1"/>
  <c r="C65" i="1"/>
  <c r="E64" i="1"/>
  <c r="D64" i="1"/>
  <c r="D63" i="1"/>
  <c r="E62" i="1"/>
  <c r="D62" i="1"/>
  <c r="D61" i="1" s="1"/>
  <c r="C61" i="1"/>
  <c r="D60" i="1"/>
  <c r="E59" i="1"/>
  <c r="D59" i="1"/>
  <c r="C59" i="1"/>
  <c r="E58" i="1"/>
  <c r="D58" i="1"/>
  <c r="E57" i="1"/>
  <c r="D57" i="1"/>
  <c r="E56" i="1"/>
  <c r="D56" i="1"/>
  <c r="E55" i="1"/>
  <c r="D55" i="1"/>
  <c r="D54" i="1"/>
  <c r="C54" i="1"/>
  <c r="E53" i="1"/>
  <c r="D53" i="1"/>
  <c r="D51" i="1"/>
  <c r="C51" i="1"/>
  <c r="E50" i="1"/>
  <c r="D50" i="1"/>
  <c r="E49" i="1"/>
  <c r="D49" i="1"/>
  <c r="D48" i="1"/>
  <c r="D47" i="1"/>
  <c r="E47" i="1" s="1"/>
  <c r="D45" i="1"/>
  <c r="D44" i="1" s="1"/>
  <c r="C44" i="1"/>
  <c r="D43" i="1"/>
  <c r="E43" i="1" s="1"/>
  <c r="D42" i="1"/>
  <c r="E42" i="1" s="1"/>
  <c r="C41" i="1"/>
  <c r="C40" i="1" s="1"/>
  <c r="C39" i="1" s="1"/>
  <c r="C38" i="1" s="1"/>
  <c r="E38" i="1"/>
  <c r="D115" i="1" l="1"/>
  <c r="D41" i="1"/>
  <c r="E45" i="1"/>
  <c r="D72" i="1"/>
  <c r="D96" i="1"/>
  <c r="H124" i="1"/>
  <c r="D65" i="1"/>
  <c r="D40" i="1" l="1"/>
  <c r="D39" i="1" s="1"/>
  <c r="D38" i="1" s="1"/>
</calcChain>
</file>

<file path=xl/sharedStrings.xml><?xml version="1.0" encoding="utf-8"?>
<sst xmlns="http://schemas.openxmlformats.org/spreadsheetml/2006/main" count="159" uniqueCount="139">
  <si>
    <t>Biểu số 3 - Ban hành kèm theo Thông tư số 90 ngày 28 tháng 9 năm 2018 của Bộ Tài chính</t>
  </si>
  <si>
    <t>Đơn vị: Trường tiểu học An Long</t>
  </si>
  <si>
    <t xml:space="preserve">CỘNG HÒA XÃ HỘI CHỦ NGHĨA VIỆT NAM </t>
  </si>
  <si>
    <t>Chương: 622</t>
  </si>
  <si>
    <r>
      <t>Độc lập - Tự do - Hạnh phúc</t>
    </r>
    <r>
      <rPr>
        <b/>
        <sz val="11"/>
        <rFont val="Times New Roman"/>
        <family val="1"/>
      </rPr>
      <t xml:space="preserve"> </t>
    </r>
  </si>
  <si>
    <t xml:space="preserve">                       An Long, ngày      tháng     năm 2022</t>
  </si>
  <si>
    <t>CÔNG KHAI THỰC HIỆN DỰ TOÁN THU - CHI NGÂN SÁCH QUÝ 1/2022</t>
  </si>
  <si>
    <t>(Dùng cho đơn vị dự toán cấp trên và đơn vị dự toán sử dụng ngân sách nhà nước)</t>
  </si>
  <si>
    <r>
      <t xml:space="preserve">         </t>
    </r>
    <r>
      <rPr>
        <i/>
        <sz val="13"/>
        <color indexed="8"/>
        <rFont val="Times New Roman"/>
        <family val="1"/>
      </rPr>
      <t>Căn cứ Nghị định số 163/2016/NĐ-CP ngày 21 tháng 12 năm 2016 của Chính phủ quy định chi tiết thi hành một số điều của Luật Ngân sách nhà nước;</t>
    </r>
  </si>
  <si>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</si>
  <si>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r>
      <t xml:space="preserve">       Trường tiểu học An Long công khai tình hình thực hiện dự toán thu-chi ngân sách quý 1 </t>
    </r>
    <r>
      <rPr>
        <sz val="13"/>
        <color indexed="8"/>
        <rFont val="Times New Roman"/>
        <family val="1"/>
        <charset val="163"/>
      </rPr>
      <t>như sau:</t>
    </r>
  </si>
  <si>
    <t>ĐV tính: đồng</t>
  </si>
  <si>
    <t>Số TT</t>
  </si>
  <si>
    <t>Nội dung</t>
  </si>
  <si>
    <t>Dự toán năm</t>
  </si>
  <si>
    <t>Ước thực hiện quý I/2021</t>
  </si>
  <si>
    <t>Ước thực hiện/Dự toán năm ( Tỷ lệ %)</t>
  </si>
  <si>
    <t>Ước thực hiện quý này so với cùng kỳ năm trước ( Tỷ lệ %)</t>
  </si>
  <si>
    <t>Số thu phí, lệ phí</t>
  </si>
  <si>
    <t>Lệ phí</t>
  </si>
  <si>
    <t>Lệ phí A</t>
  </si>
  <si>
    <t>Lệ phí B</t>
  </si>
  <si>
    <t>…………..</t>
  </si>
  <si>
    <t>Phí</t>
  </si>
  <si>
    <t>Phí A</t>
  </si>
  <si>
    <t>Phí B</t>
  </si>
  <si>
    <t>Chi từ nguồn thu phí được để lại</t>
  </si>
  <si>
    <t>Chi sự nghiệp…………..</t>
  </si>
  <si>
    <t>a</t>
  </si>
  <si>
    <t>Kinh phí nhiệm vụ thường xuyên</t>
  </si>
  <si>
    <t>b</t>
  </si>
  <si>
    <t>Kinh phí nhiệm vụ không thường xuyên</t>
  </si>
  <si>
    <t>Chi quản lý hành chính</t>
  </si>
  <si>
    <t>Kinh phí thực hiện chế độ tự chủ</t>
  </si>
  <si>
    <t>Kinh phí không thực hiện chế độ tự chủ</t>
  </si>
  <si>
    <t>Số phí, lệ phí nộp NSNN</t>
  </si>
  <si>
    <t>II</t>
  </si>
  <si>
    <t>Dự toán chi ngân sách nhà nước</t>
  </si>
  <si>
    <t>Chi sự nghiệp giáo dục, đào tạo, dạy nghề</t>
  </si>
  <si>
    <t>Tiền lương</t>
  </si>
  <si>
    <t>Lương  ngạch bậc được duyệt</t>
  </si>
  <si>
    <t>Lương hợp đồng 68</t>
  </si>
  <si>
    <t>Phụ cấp lương</t>
  </si>
  <si>
    <t>Chức vụ</t>
  </si>
  <si>
    <t>Khu vực</t>
  </si>
  <si>
    <t>Ưu đãi</t>
  </si>
  <si>
    <t>Trách nhiệm</t>
  </si>
  <si>
    <t xml:space="preserve">Phụ cấp thâm niên </t>
  </si>
  <si>
    <t>Phụ cấp vượt khung</t>
  </si>
  <si>
    <t>Phúc lợi tập thể</t>
  </si>
  <si>
    <t xml:space="preserve">Phép </t>
  </si>
  <si>
    <t>Nước uống GV</t>
  </si>
  <si>
    <t>Các khoản đóng góp</t>
  </si>
  <si>
    <t>Bảo hiểm xã hội</t>
  </si>
  <si>
    <t>Bảo hiểm y tế</t>
  </si>
  <si>
    <t>Kinh phí công đoàn</t>
  </si>
  <si>
    <t xml:space="preserve">Bảo hiểm thất nghiệp </t>
  </si>
  <si>
    <t>Các khoản thanh toán cho cá nhân</t>
  </si>
  <si>
    <t>Trả công lao đông thường xuyên</t>
  </si>
  <si>
    <t>Chi thanh toán dịch vụ CC</t>
  </si>
  <si>
    <t>Thanh toán tiền điện</t>
  </si>
  <si>
    <t>Thanh toán tiền nước sạch</t>
  </si>
  <si>
    <t>Thanh toán tiền VSMT</t>
  </si>
  <si>
    <t>Vật tư văn phòng</t>
  </si>
  <si>
    <t>Văn phòng phẩm</t>
  </si>
  <si>
    <t>Mua sắm CCDC</t>
  </si>
  <si>
    <t xml:space="preserve">VTVP khác </t>
  </si>
  <si>
    <t xml:space="preserve"> Mua đồ phục vụ vệ sinh</t>
  </si>
  <si>
    <t xml:space="preserve"> Mua đồ phục vụ vệ sinh giáo viên</t>
  </si>
  <si>
    <t xml:space="preserve"> Vật tư văn phòng khác</t>
  </si>
  <si>
    <t>TT.T truyền. LL</t>
  </si>
  <si>
    <t>CP điện thoại</t>
  </si>
  <si>
    <t>Mạng Iternet</t>
  </si>
  <si>
    <t>Sách báo, Tạp chí TV</t>
  </si>
  <si>
    <t>Khoán CP điện thoại</t>
  </si>
  <si>
    <t>Hội nghị</t>
  </si>
  <si>
    <t>Thuê mướn khác PV hội nghị</t>
  </si>
  <si>
    <t>CP khác</t>
  </si>
  <si>
    <t>Công tác phí</t>
  </si>
  <si>
    <t>Tiền vé máy bay tàu xe</t>
  </si>
  <si>
    <t>PC công tác phí</t>
  </si>
  <si>
    <t>Tiền thuê phòng ngủ</t>
  </si>
  <si>
    <t>Khoán công tác phí</t>
  </si>
  <si>
    <t>Chi khác</t>
  </si>
  <si>
    <t>Chi phí thuê mướn</t>
  </si>
  <si>
    <t xml:space="preserve">Thuê lao động trong nước </t>
  </si>
  <si>
    <t xml:space="preserve">Chi phí thuê  mướn khác </t>
  </si>
  <si>
    <t>Chi SCTX TSCĐ</t>
  </si>
  <si>
    <t>Tài sản và các thiệt bị chuyên dùng</t>
  </si>
  <si>
    <t>Nhà cửa</t>
  </si>
  <si>
    <t>Thiết bị tin học</t>
  </si>
  <si>
    <t>Sửa chữa máy phô tô</t>
  </si>
  <si>
    <t xml:space="preserve">: Đường điện cấp thoát nước </t>
  </si>
  <si>
    <t xml:space="preserve">: Các tài sản và công trình hạ tầng cơ sở khác </t>
  </si>
  <si>
    <t>Chi phí nghiệp vụ chuyên môn</t>
  </si>
  <si>
    <t xml:space="preserve">: Vật tư chuyên môn </t>
  </si>
  <si>
    <t xml:space="preserve">: Phấn trắng không bụi </t>
  </si>
  <si>
    <t xml:space="preserve">: Phấn màu  không bụi </t>
  </si>
  <si>
    <t>: Đồng phục thể dục</t>
  </si>
  <si>
    <t>: Sách tài liệu, chế độ dùng cho công tác chuyên môn</t>
  </si>
  <si>
    <t xml:space="preserve">: Thưởng học sinh </t>
  </si>
  <si>
    <t>: Tập huấn ngắn hạn</t>
  </si>
  <si>
    <t xml:space="preserve">: Chi các hội thi của học sinh </t>
  </si>
  <si>
    <t>Gia hạn phần mềm QLTS</t>
  </si>
  <si>
    <t xml:space="preserve">: Chi khác </t>
  </si>
  <si>
    <t>Mua, bảo trì phần mềm công nghệ
 thông tin</t>
  </si>
  <si>
    <t>Mua bảo trì phần mềm CNTT</t>
  </si>
  <si>
    <t>: Phí lệ phí</t>
  </si>
  <si>
    <t xml:space="preserve">: Trích lập quỹ khen thưởng </t>
  </si>
  <si>
    <t>: Tiết kiệm 10%</t>
  </si>
  <si>
    <t xml:space="preserve">Phụ cấp thu hút </t>
  </si>
  <si>
    <t xml:space="preserve">Phụ cấp thêm giờ </t>
  </si>
  <si>
    <t>Phụ cấp khác</t>
  </si>
  <si>
    <t xml:space="preserve"> Trợ cấp phụ cấp khác ( Y tế )</t>
  </si>
  <si>
    <t xml:space="preserve">Hỗ trợ bảo vệ </t>
  </si>
  <si>
    <t xml:space="preserve">Hỗ trợ phục vụ </t>
  </si>
  <si>
    <t>Hỗ trợ theo QĐ58</t>
  </si>
  <si>
    <t>Hỗ trợ 30%</t>
  </si>
  <si>
    <t>Hỗ trợ PCGD</t>
  </si>
  <si>
    <t>6750</t>
  </si>
  <si>
    <t>Đi học</t>
  </si>
  <si>
    <t>Chi nhiệp vụ chuyên môn</t>
  </si>
  <si>
    <t xml:space="preserve">Đồng phục bảo vệ </t>
  </si>
  <si>
    <t xml:space="preserve">: Chi tiền mua bảo hiểm </t>
  </si>
  <si>
    <t>Tết</t>
  </si>
  <si>
    <t>HTCPHT</t>
  </si>
  <si>
    <t>Chi tiền 20/11</t>
  </si>
  <si>
    <t>Chi tiền GV dạy HS khuyết tật</t>
  </si>
  <si>
    <t>Xa nhà</t>
  </si>
  <si>
    <t>Chi cho Gv nghỉ hưu trước tuổi và
 BV hết tuổi lao động</t>
  </si>
  <si>
    <t>Trợ cấp lần đầu</t>
  </si>
  <si>
    <t xml:space="preserve"> Chi mua sắm tài sản</t>
  </si>
  <si>
    <t>Mua máy phô tô</t>
  </si>
  <si>
    <t>Mua lattop, máy chiếu phục vụ dạy học</t>
  </si>
  <si>
    <t xml:space="preserve">Máy vi tính máy in văn phòng </t>
  </si>
  <si>
    <t>Ngày 20 tháng 3 năm 2022</t>
  </si>
  <si>
    <t>Thủ trưởng đơn vị</t>
  </si>
  <si>
    <t>( Chữ ký, dấu)</t>
  </si>
  <si>
    <t>Nguyễn Thị Kim Thiện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</si>
</sst>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 _đ_-;\-* #,##0\ _đ_-;_-* &quot;-&quot;??\ _đ_-;_-@_-"/>
    <numFmt numFmtId="165" formatCode="0.000%"/>
    <numFmt numFmtId="166" formatCode="_(* #,##0_);_(* \(#,##0\);_(* &quot;-&quot;??_);_(@_)"/>
  </numFmts>
  <fonts count="21" x14ac:knownFonts="1">
    <font>
      <sz val="11"/>
      <color theme="1"/>
      <name val="Calibri"/>
      <family val="2"/>
      <scheme val="minor"/>
    </font>
    <font>
      <sz val="11"/>
      <color theme="1"/>
      <name val="Calibri"/>
      <family val="2"/>
      <scheme val="minor"/>
    </font>
    <font>
      <i/>
      <sz val="10"/>
      <name val="Times New Roman"/>
      <family val="1"/>
    </font>
    <font>
      <b/>
      <sz val="11"/>
      <name val="Times New Roman"/>
      <family val="1"/>
    </font>
    <font>
      <b/>
      <u/>
      <sz val="11"/>
      <name val="Times New Roman"/>
      <family val="1"/>
    </font>
    <font>
      <i/>
      <sz val="11"/>
      <name val="Times New Roman"/>
      <family val="1"/>
    </font>
    <font>
      <sz val="11"/>
      <name val="Times New Roman"/>
      <family val="1"/>
    </font>
    <font>
      <sz val="13"/>
      <color theme="1"/>
      <name val="Times New Roman"/>
      <family val="1"/>
      <charset val="163"/>
    </font>
    <font>
      <i/>
      <sz val="13"/>
      <color indexed="8"/>
      <name val="Times New Roman"/>
      <family val="1"/>
    </font>
    <font>
      <i/>
      <sz val="13"/>
      <color theme="1"/>
      <name val="Times New Roman"/>
      <family val="1"/>
    </font>
    <font>
      <sz val="13"/>
      <color indexed="8"/>
      <name val="Times New Roman"/>
      <family val="1"/>
      <charset val="163"/>
    </font>
    <font>
      <sz val="13"/>
      <name val="Times New Roman"/>
      <family val="1"/>
    </font>
    <font>
      <sz val="11"/>
      <color indexed="8"/>
      <name val="Times New Roman"/>
      <family val="1"/>
    </font>
    <font>
      <u/>
      <sz val="11"/>
      <name val="Times New Roman"/>
      <family val="1"/>
    </font>
    <font>
      <b/>
      <u val="singleAccounting"/>
      <sz val="11"/>
      <name val="Times New Roman"/>
      <family val="1"/>
    </font>
    <font>
      <b/>
      <sz val="13"/>
      <name val="Times New Roman"/>
      <family val="1"/>
    </font>
    <font>
      <u val="singleAccounting"/>
      <sz val="11"/>
      <name val="Times New Roman"/>
      <family val="1"/>
    </font>
    <font>
      <sz val="11"/>
      <color rgb="FFFF0000"/>
      <name val="Times New Roman"/>
      <family val="1"/>
    </font>
    <font>
      <sz val="13"/>
      <color rgb="FFFF0000"/>
      <name val="Times New Roman"/>
      <family val="1"/>
    </font>
    <font>
      <b/>
      <i/>
      <sz val="11"/>
      <name val="Times New Roman"/>
      <family val="1"/>
    </font>
    <font>
      <sz val="10"/>
      <name val="Times New Roman"/>
      <family val="1"/>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0" applyFont="1" applyAlignment="1">
      <alignment horizontal="center" vertical="center"/>
    </xf>
    <xf numFmtId="0" fontId="0" fillId="0" borderId="0" xfId="0" applyFill="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Alignment="1">
      <alignment horizontal="left" vertical="center" wrapText="1"/>
    </xf>
    <xf numFmtId="0" fontId="3"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Alignment="1">
      <alignment horizontal="left" wrapText="1"/>
    </xf>
    <xf numFmtId="0" fontId="7" fillId="0" borderId="0" xfId="0" applyFont="1" applyAlignment="1">
      <alignment horizontal="left"/>
    </xf>
    <xf numFmtId="0" fontId="9" fillId="0" borderId="0" xfId="0" applyFont="1" applyAlignment="1">
      <alignment horizontal="left" vertical="center" wrapText="1"/>
    </xf>
    <xf numFmtId="0" fontId="9" fillId="0" borderId="0" xfId="0" applyFont="1" applyAlignment="1">
      <alignment horizontal="left" vertical="center"/>
    </xf>
    <xf numFmtId="0" fontId="5" fillId="0" borderId="0" xfId="0"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165" fontId="3"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164" fontId="3" fillId="2" borderId="1" xfId="0" applyNumberFormat="1" applyFont="1" applyFill="1" applyBorder="1" applyAlignment="1">
      <alignment horizontal="center" vertical="center" wrapText="1"/>
    </xf>
    <xf numFmtId="165" fontId="3" fillId="2" borderId="1" xfId="2" applyNumberFormat="1" applyFont="1" applyFill="1" applyBorder="1" applyAlignment="1">
      <alignment horizontal="center" vertical="center" wrapText="1"/>
    </xf>
    <xf numFmtId="166" fontId="11" fillId="0" borderId="0" xfId="1" applyNumberFormat="1" applyFont="1" applyFill="1"/>
    <xf numFmtId="0" fontId="4" fillId="0" borderId="1" xfId="0" applyFont="1" applyFill="1" applyBorder="1"/>
    <xf numFmtId="164" fontId="4" fillId="0" borderId="1" xfId="1" applyNumberFormat="1" applyFont="1" applyFill="1" applyBorder="1"/>
    <xf numFmtId="165" fontId="4" fillId="0" borderId="1" xfId="2" applyNumberFormat="1" applyFont="1" applyFill="1" applyBorder="1" applyAlignment="1">
      <alignment horizontal="center" vertical="center" wrapText="1"/>
    </xf>
    <xf numFmtId="0" fontId="6" fillId="0" borderId="1" xfId="0" applyFont="1" applyFill="1" applyBorder="1"/>
    <xf numFmtId="164" fontId="6" fillId="0" borderId="1" xfId="1" applyNumberFormat="1" applyFont="1" applyFill="1" applyBorder="1"/>
    <xf numFmtId="3" fontId="12" fillId="0" borderId="1" xfId="0" applyNumberFormat="1" applyFont="1" applyFill="1" applyBorder="1" applyAlignment="1" applyProtection="1">
      <alignment vertical="center" wrapText="1" shrinkToFit="1"/>
      <protection locked="0"/>
    </xf>
    <xf numFmtId="165" fontId="6" fillId="0" borderId="1" xfId="2" applyNumberFormat="1" applyFont="1" applyFill="1" applyBorder="1" applyAlignment="1">
      <alignment horizontal="center" vertical="center" wrapText="1"/>
    </xf>
    <xf numFmtId="10" fontId="6" fillId="0" borderId="1" xfId="2" applyNumberFormat="1" applyFont="1" applyFill="1" applyBorder="1" applyAlignment="1">
      <alignment horizontal="center" vertical="center" wrapText="1"/>
    </xf>
    <xf numFmtId="10" fontId="4" fillId="0" borderId="1" xfId="2" applyNumberFormat="1" applyFont="1" applyFill="1" applyBorder="1" applyAlignment="1">
      <alignment horizontal="center" vertical="center" wrapText="1"/>
    </xf>
    <xf numFmtId="164" fontId="4" fillId="0" borderId="1" xfId="1" applyNumberFormat="1" applyFont="1" applyFill="1" applyBorder="1" applyAlignment="1">
      <alignment horizontal="center"/>
    </xf>
    <xf numFmtId="0" fontId="13" fillId="0" borderId="1" xfId="0" applyFont="1" applyFill="1" applyBorder="1"/>
    <xf numFmtId="43" fontId="6" fillId="0" borderId="1" xfId="1" applyNumberFormat="1" applyFont="1" applyFill="1" applyBorder="1"/>
    <xf numFmtId="0" fontId="3" fillId="0" borderId="1" xfId="0" applyFont="1" applyFill="1" applyBorder="1"/>
    <xf numFmtId="0" fontId="3" fillId="0" borderId="1" xfId="0" applyFont="1" applyFill="1" applyBorder="1" applyAlignment="1">
      <alignment wrapText="1"/>
    </xf>
    <xf numFmtId="164" fontId="14" fillId="0" borderId="1" xfId="1" applyNumberFormat="1" applyFont="1" applyFill="1" applyBorder="1"/>
    <xf numFmtId="164" fontId="3" fillId="0" borderId="1" xfId="1" applyNumberFormat="1" applyFont="1" applyFill="1" applyBorder="1"/>
    <xf numFmtId="164" fontId="3" fillId="0" borderId="1" xfId="1" applyNumberFormat="1" applyFont="1" applyFill="1" applyBorder="1" applyAlignment="1">
      <alignment horizontal="center"/>
    </xf>
    <xf numFmtId="0" fontId="15" fillId="0" borderId="0" xfId="0" applyFont="1" applyFill="1"/>
    <xf numFmtId="0" fontId="6" fillId="0" borderId="1" xfId="0" applyFont="1" applyFill="1" applyBorder="1" applyAlignment="1">
      <alignment horizontal="center"/>
    </xf>
    <xf numFmtId="166" fontId="14" fillId="0" borderId="1" xfId="1" applyNumberFormat="1" applyFont="1" applyFill="1" applyBorder="1" applyAlignment="1">
      <alignment vertical="center" wrapText="1"/>
    </xf>
    <xf numFmtId="166" fontId="6" fillId="0" borderId="1" xfId="1" applyNumberFormat="1" applyFont="1" applyFill="1" applyBorder="1" applyAlignment="1">
      <alignment horizontal="center" vertical="center" wrapText="1"/>
    </xf>
    <xf numFmtId="166" fontId="14" fillId="0" borderId="1" xfId="1" applyNumberFormat="1" applyFont="1" applyFill="1" applyBorder="1" applyAlignment="1">
      <alignment horizontal="center" vertical="center" wrapText="1"/>
    </xf>
    <xf numFmtId="10" fontId="6" fillId="0" borderId="1" xfId="2" applyNumberFormat="1" applyFont="1" applyFill="1" applyBorder="1" applyAlignment="1">
      <alignment vertical="center" wrapText="1"/>
    </xf>
    <xf numFmtId="9" fontId="6" fillId="0" borderId="1" xfId="2" applyNumberFormat="1" applyFont="1" applyFill="1" applyBorder="1" applyAlignment="1">
      <alignment horizontal="center" vertical="center" wrapText="1"/>
    </xf>
    <xf numFmtId="10" fontId="3" fillId="0" borderId="1" xfId="2" applyNumberFormat="1" applyFont="1" applyFill="1" applyBorder="1" applyAlignment="1">
      <alignment horizontal="center" vertical="center" wrapText="1"/>
    </xf>
    <xf numFmtId="0" fontId="4" fillId="0" borderId="1" xfId="0" applyFont="1" applyFill="1" applyBorder="1" applyAlignment="1"/>
    <xf numFmtId="0" fontId="6" fillId="0" borderId="1" xfId="0" applyFont="1" applyFill="1" applyBorder="1" applyAlignment="1"/>
    <xf numFmtId="9" fontId="6" fillId="0" borderId="1" xfId="0" applyNumberFormat="1" applyFont="1" applyFill="1" applyBorder="1" applyAlignment="1">
      <alignment horizontal="center" vertical="center" wrapText="1"/>
    </xf>
    <xf numFmtId="0" fontId="6" fillId="0" borderId="1" xfId="0" applyFont="1" applyFill="1" applyBorder="1" applyAlignment="1">
      <alignment wrapText="1"/>
    </xf>
    <xf numFmtId="9" fontId="6" fillId="0" borderId="1" xfId="2" applyFont="1" applyFill="1" applyBorder="1" applyAlignment="1">
      <alignment horizontal="center" vertical="center" wrapText="1"/>
    </xf>
    <xf numFmtId="0" fontId="6" fillId="0" borderId="1" xfId="0" applyFont="1" applyFill="1" applyBorder="1" applyAlignment="1">
      <alignment horizontal="right"/>
    </xf>
    <xf numFmtId="9" fontId="6" fillId="0" borderId="1" xfId="2" applyNumberFormat="1" applyFont="1" applyFill="1" applyBorder="1" applyAlignment="1">
      <alignment vertical="center" wrapText="1"/>
    </xf>
    <xf numFmtId="0" fontId="13" fillId="0" borderId="1" xfId="0" applyFont="1" applyFill="1" applyBorder="1" applyAlignment="1">
      <alignment wrapText="1"/>
    </xf>
    <xf numFmtId="166" fontId="16" fillId="0" borderId="1" xfId="1" applyNumberFormat="1" applyFont="1" applyFill="1" applyBorder="1" applyAlignment="1">
      <alignment horizontal="center" vertical="center" wrapText="1"/>
    </xf>
    <xf numFmtId="165" fontId="13" fillId="0" borderId="1" xfId="2" applyNumberFormat="1" applyFont="1" applyFill="1" applyBorder="1" applyAlignment="1">
      <alignment horizontal="center" vertical="center" wrapText="1"/>
    </xf>
    <xf numFmtId="0" fontId="17" fillId="0" borderId="1" xfId="0" applyFont="1" applyFill="1" applyBorder="1"/>
    <xf numFmtId="166" fontId="17" fillId="0" borderId="1" xfId="1" applyNumberFormat="1" applyFont="1" applyFill="1" applyBorder="1" applyAlignment="1">
      <alignment horizontal="center" vertical="center" wrapText="1"/>
    </xf>
    <xf numFmtId="164" fontId="17" fillId="0" borderId="1" xfId="1" applyNumberFormat="1" applyFont="1" applyFill="1" applyBorder="1"/>
    <xf numFmtId="165" fontId="17" fillId="0" borderId="1" xfId="2" applyNumberFormat="1" applyFont="1" applyFill="1" applyBorder="1" applyAlignment="1">
      <alignment horizontal="center" vertical="center" wrapText="1"/>
    </xf>
    <xf numFmtId="10" fontId="17" fillId="0" borderId="1" xfId="2" applyNumberFormat="1" applyFont="1" applyFill="1" applyBorder="1" applyAlignment="1">
      <alignment horizontal="center" vertical="center" wrapText="1"/>
    </xf>
    <xf numFmtId="0" fontId="18" fillId="0" borderId="0" xfId="0" applyFont="1" applyFill="1"/>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166" fontId="19" fillId="2" borderId="1" xfId="0" applyNumberFormat="1" applyFont="1" applyFill="1" applyBorder="1" applyAlignment="1">
      <alignment horizontal="center" vertical="center" wrapText="1"/>
    </xf>
    <xf numFmtId="166" fontId="11" fillId="0" borderId="0" xfId="0" applyNumberFormat="1" applyFont="1" applyFill="1"/>
    <xf numFmtId="166"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xf>
    <xf numFmtId="0" fontId="4" fillId="0" borderId="1" xfId="0" quotePrefix="1" applyFont="1" applyFill="1" applyBorder="1"/>
    <xf numFmtId="0" fontId="3" fillId="0" borderId="1" xfId="0" applyFont="1" applyFill="1" applyBorder="1" applyAlignment="1"/>
    <xf numFmtId="0" fontId="20" fillId="0" borderId="1" xfId="0" applyFont="1" applyFill="1" applyBorder="1"/>
    <xf numFmtId="0" fontId="6" fillId="0" borderId="0" xfId="0" applyFont="1" applyFill="1"/>
    <xf numFmtId="0" fontId="6" fillId="0" borderId="0" xfId="0" applyFont="1" applyFill="1" applyAlignment="1">
      <alignment horizontal="center"/>
    </xf>
    <xf numFmtId="0" fontId="6"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3" fillId="0" borderId="0" xfId="0" applyFont="1" applyFill="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1"/>
  <sheetViews>
    <sheetView tabSelected="1" workbookViewId="0">
      <selection activeCell="G5" sqref="G5"/>
    </sheetView>
  </sheetViews>
  <sheetFormatPr defaultRowHeight="15" x14ac:dyDescent="0.25"/>
  <cols>
    <col min="1" max="1" width="5.85546875" style="81" customWidth="1"/>
    <col min="2" max="2" width="32" style="81" customWidth="1"/>
    <col min="3" max="3" width="17.28515625" style="81" customWidth="1"/>
    <col min="4" max="4" width="16.7109375" style="81" customWidth="1"/>
    <col min="5" max="5" width="15" style="81" customWidth="1"/>
    <col min="6" max="6" width="15.85546875" style="82" customWidth="1"/>
    <col min="7" max="7" width="24.42578125" style="2" customWidth="1"/>
    <col min="8" max="8" width="16.42578125" style="2" bestFit="1" customWidth="1"/>
    <col min="9" max="256" width="9.140625" style="2"/>
    <col min="257" max="257" width="5.85546875" style="2" customWidth="1"/>
    <col min="258" max="258" width="32" style="2" customWidth="1"/>
    <col min="259" max="259" width="17.28515625" style="2" customWidth="1"/>
    <col min="260" max="260" width="16.7109375" style="2" customWidth="1"/>
    <col min="261" max="261" width="15" style="2" customWidth="1"/>
    <col min="262" max="262" width="15.85546875" style="2" customWidth="1"/>
    <col min="263" max="263" width="24.42578125" style="2" customWidth="1"/>
    <col min="264" max="264" width="16.42578125" style="2" bestFit="1" customWidth="1"/>
    <col min="265" max="512" width="9.140625" style="2"/>
    <col min="513" max="513" width="5.85546875" style="2" customWidth="1"/>
    <col min="514" max="514" width="32" style="2" customWidth="1"/>
    <col min="515" max="515" width="17.28515625" style="2" customWidth="1"/>
    <col min="516" max="516" width="16.7109375" style="2" customWidth="1"/>
    <col min="517" max="517" width="15" style="2" customWidth="1"/>
    <col min="518" max="518" width="15.85546875" style="2" customWidth="1"/>
    <col min="519" max="519" width="24.42578125" style="2" customWidth="1"/>
    <col min="520" max="520" width="16.42578125" style="2" bestFit="1" customWidth="1"/>
    <col min="521" max="768" width="9.140625" style="2"/>
    <col min="769" max="769" width="5.85546875" style="2" customWidth="1"/>
    <col min="770" max="770" width="32" style="2" customWidth="1"/>
    <col min="771" max="771" width="17.28515625" style="2" customWidth="1"/>
    <col min="772" max="772" width="16.7109375" style="2" customWidth="1"/>
    <col min="773" max="773" width="15" style="2" customWidth="1"/>
    <col min="774" max="774" width="15.85546875" style="2" customWidth="1"/>
    <col min="775" max="775" width="24.42578125" style="2" customWidth="1"/>
    <col min="776" max="776" width="16.42578125" style="2" bestFit="1" customWidth="1"/>
    <col min="777" max="1024" width="9.140625" style="2"/>
    <col min="1025" max="1025" width="5.85546875" style="2" customWidth="1"/>
    <col min="1026" max="1026" width="32" style="2" customWidth="1"/>
    <col min="1027" max="1027" width="17.28515625" style="2" customWidth="1"/>
    <col min="1028" max="1028" width="16.7109375" style="2" customWidth="1"/>
    <col min="1029" max="1029" width="15" style="2" customWidth="1"/>
    <col min="1030" max="1030" width="15.85546875" style="2" customWidth="1"/>
    <col min="1031" max="1031" width="24.42578125" style="2" customWidth="1"/>
    <col min="1032" max="1032" width="16.42578125" style="2" bestFit="1" customWidth="1"/>
    <col min="1033" max="1280" width="9.140625" style="2"/>
    <col min="1281" max="1281" width="5.85546875" style="2" customWidth="1"/>
    <col min="1282" max="1282" width="32" style="2" customWidth="1"/>
    <col min="1283" max="1283" width="17.28515625" style="2" customWidth="1"/>
    <col min="1284" max="1284" width="16.7109375" style="2" customWidth="1"/>
    <col min="1285" max="1285" width="15" style="2" customWidth="1"/>
    <col min="1286" max="1286" width="15.85546875" style="2" customWidth="1"/>
    <col min="1287" max="1287" width="24.42578125" style="2" customWidth="1"/>
    <col min="1288" max="1288" width="16.42578125" style="2" bestFit="1" customWidth="1"/>
    <col min="1289" max="1536" width="9.140625" style="2"/>
    <col min="1537" max="1537" width="5.85546875" style="2" customWidth="1"/>
    <col min="1538" max="1538" width="32" style="2" customWidth="1"/>
    <col min="1539" max="1539" width="17.28515625" style="2" customWidth="1"/>
    <col min="1540" max="1540" width="16.7109375" style="2" customWidth="1"/>
    <col min="1541" max="1541" width="15" style="2" customWidth="1"/>
    <col min="1542" max="1542" width="15.85546875" style="2" customWidth="1"/>
    <col min="1543" max="1543" width="24.42578125" style="2" customWidth="1"/>
    <col min="1544" max="1544" width="16.42578125" style="2" bestFit="1" customWidth="1"/>
    <col min="1545" max="1792" width="9.140625" style="2"/>
    <col min="1793" max="1793" width="5.85546875" style="2" customWidth="1"/>
    <col min="1794" max="1794" width="32" style="2" customWidth="1"/>
    <col min="1795" max="1795" width="17.28515625" style="2" customWidth="1"/>
    <col min="1796" max="1796" width="16.7109375" style="2" customWidth="1"/>
    <col min="1797" max="1797" width="15" style="2" customWidth="1"/>
    <col min="1798" max="1798" width="15.85546875" style="2" customWidth="1"/>
    <col min="1799" max="1799" width="24.42578125" style="2" customWidth="1"/>
    <col min="1800" max="1800" width="16.42578125" style="2" bestFit="1" customWidth="1"/>
    <col min="1801" max="2048" width="9.140625" style="2"/>
    <col min="2049" max="2049" width="5.85546875" style="2" customWidth="1"/>
    <col min="2050" max="2050" width="32" style="2" customWidth="1"/>
    <col min="2051" max="2051" width="17.28515625" style="2" customWidth="1"/>
    <col min="2052" max="2052" width="16.7109375" style="2" customWidth="1"/>
    <col min="2053" max="2053" width="15" style="2" customWidth="1"/>
    <col min="2054" max="2054" width="15.85546875" style="2" customWidth="1"/>
    <col min="2055" max="2055" width="24.42578125" style="2" customWidth="1"/>
    <col min="2056" max="2056" width="16.42578125" style="2" bestFit="1" customWidth="1"/>
    <col min="2057" max="2304" width="9.140625" style="2"/>
    <col min="2305" max="2305" width="5.85546875" style="2" customWidth="1"/>
    <col min="2306" max="2306" width="32" style="2" customWidth="1"/>
    <col min="2307" max="2307" width="17.28515625" style="2" customWidth="1"/>
    <col min="2308" max="2308" width="16.7109375" style="2" customWidth="1"/>
    <col min="2309" max="2309" width="15" style="2" customWidth="1"/>
    <col min="2310" max="2310" width="15.85546875" style="2" customWidth="1"/>
    <col min="2311" max="2311" width="24.42578125" style="2" customWidth="1"/>
    <col min="2312" max="2312" width="16.42578125" style="2" bestFit="1" customWidth="1"/>
    <col min="2313" max="2560" width="9.140625" style="2"/>
    <col min="2561" max="2561" width="5.85546875" style="2" customWidth="1"/>
    <col min="2562" max="2562" width="32" style="2" customWidth="1"/>
    <col min="2563" max="2563" width="17.28515625" style="2" customWidth="1"/>
    <col min="2564" max="2564" width="16.7109375" style="2" customWidth="1"/>
    <col min="2565" max="2565" width="15" style="2" customWidth="1"/>
    <col min="2566" max="2566" width="15.85546875" style="2" customWidth="1"/>
    <col min="2567" max="2567" width="24.42578125" style="2" customWidth="1"/>
    <col min="2568" max="2568" width="16.42578125" style="2" bestFit="1" customWidth="1"/>
    <col min="2569" max="2816" width="9.140625" style="2"/>
    <col min="2817" max="2817" width="5.85546875" style="2" customWidth="1"/>
    <col min="2818" max="2818" width="32" style="2" customWidth="1"/>
    <col min="2819" max="2819" width="17.28515625" style="2" customWidth="1"/>
    <col min="2820" max="2820" width="16.7109375" style="2" customWidth="1"/>
    <col min="2821" max="2821" width="15" style="2" customWidth="1"/>
    <col min="2822" max="2822" width="15.85546875" style="2" customWidth="1"/>
    <col min="2823" max="2823" width="24.42578125" style="2" customWidth="1"/>
    <col min="2824" max="2824" width="16.42578125" style="2" bestFit="1" customWidth="1"/>
    <col min="2825" max="3072" width="9.140625" style="2"/>
    <col min="3073" max="3073" width="5.85546875" style="2" customWidth="1"/>
    <col min="3074" max="3074" width="32" style="2" customWidth="1"/>
    <col min="3075" max="3075" width="17.28515625" style="2" customWidth="1"/>
    <col min="3076" max="3076" width="16.7109375" style="2" customWidth="1"/>
    <col min="3077" max="3077" width="15" style="2" customWidth="1"/>
    <col min="3078" max="3078" width="15.85546875" style="2" customWidth="1"/>
    <col min="3079" max="3079" width="24.42578125" style="2" customWidth="1"/>
    <col min="3080" max="3080" width="16.42578125" style="2" bestFit="1" customWidth="1"/>
    <col min="3081" max="3328" width="9.140625" style="2"/>
    <col min="3329" max="3329" width="5.85546875" style="2" customWidth="1"/>
    <col min="3330" max="3330" width="32" style="2" customWidth="1"/>
    <col min="3331" max="3331" width="17.28515625" style="2" customWidth="1"/>
    <col min="3332" max="3332" width="16.7109375" style="2" customWidth="1"/>
    <col min="3333" max="3333" width="15" style="2" customWidth="1"/>
    <col min="3334" max="3334" width="15.85546875" style="2" customWidth="1"/>
    <col min="3335" max="3335" width="24.42578125" style="2" customWidth="1"/>
    <col min="3336" max="3336" width="16.42578125" style="2" bestFit="1" customWidth="1"/>
    <col min="3337" max="3584" width="9.140625" style="2"/>
    <col min="3585" max="3585" width="5.85546875" style="2" customWidth="1"/>
    <col min="3586" max="3586" width="32" style="2" customWidth="1"/>
    <col min="3587" max="3587" width="17.28515625" style="2" customWidth="1"/>
    <col min="3588" max="3588" width="16.7109375" style="2" customWidth="1"/>
    <col min="3589" max="3589" width="15" style="2" customWidth="1"/>
    <col min="3590" max="3590" width="15.85546875" style="2" customWidth="1"/>
    <col min="3591" max="3591" width="24.42578125" style="2" customWidth="1"/>
    <col min="3592" max="3592" width="16.42578125" style="2" bestFit="1" customWidth="1"/>
    <col min="3593" max="3840" width="9.140625" style="2"/>
    <col min="3841" max="3841" width="5.85546875" style="2" customWidth="1"/>
    <col min="3842" max="3842" width="32" style="2" customWidth="1"/>
    <col min="3843" max="3843" width="17.28515625" style="2" customWidth="1"/>
    <col min="3844" max="3844" width="16.7109375" style="2" customWidth="1"/>
    <col min="3845" max="3845" width="15" style="2" customWidth="1"/>
    <col min="3846" max="3846" width="15.85546875" style="2" customWidth="1"/>
    <col min="3847" max="3847" width="24.42578125" style="2" customWidth="1"/>
    <col min="3848" max="3848" width="16.42578125" style="2" bestFit="1" customWidth="1"/>
    <col min="3849" max="4096" width="9.140625" style="2"/>
    <col min="4097" max="4097" width="5.85546875" style="2" customWidth="1"/>
    <col min="4098" max="4098" width="32" style="2" customWidth="1"/>
    <col min="4099" max="4099" width="17.28515625" style="2" customWidth="1"/>
    <col min="4100" max="4100" width="16.7109375" style="2" customWidth="1"/>
    <col min="4101" max="4101" width="15" style="2" customWidth="1"/>
    <col min="4102" max="4102" width="15.85546875" style="2" customWidth="1"/>
    <col min="4103" max="4103" width="24.42578125" style="2" customWidth="1"/>
    <col min="4104" max="4104" width="16.42578125" style="2" bestFit="1" customWidth="1"/>
    <col min="4105" max="4352" width="9.140625" style="2"/>
    <col min="4353" max="4353" width="5.85546875" style="2" customWidth="1"/>
    <col min="4354" max="4354" width="32" style="2" customWidth="1"/>
    <col min="4355" max="4355" width="17.28515625" style="2" customWidth="1"/>
    <col min="4356" max="4356" width="16.7109375" style="2" customWidth="1"/>
    <col min="4357" max="4357" width="15" style="2" customWidth="1"/>
    <col min="4358" max="4358" width="15.85546875" style="2" customWidth="1"/>
    <col min="4359" max="4359" width="24.42578125" style="2" customWidth="1"/>
    <col min="4360" max="4360" width="16.42578125" style="2" bestFit="1" customWidth="1"/>
    <col min="4361" max="4608" width="9.140625" style="2"/>
    <col min="4609" max="4609" width="5.85546875" style="2" customWidth="1"/>
    <col min="4610" max="4610" width="32" style="2" customWidth="1"/>
    <col min="4611" max="4611" width="17.28515625" style="2" customWidth="1"/>
    <col min="4612" max="4612" width="16.7109375" style="2" customWidth="1"/>
    <col min="4613" max="4613" width="15" style="2" customWidth="1"/>
    <col min="4614" max="4614" width="15.85546875" style="2" customWidth="1"/>
    <col min="4615" max="4615" width="24.42578125" style="2" customWidth="1"/>
    <col min="4616" max="4616" width="16.42578125" style="2" bestFit="1" customWidth="1"/>
    <col min="4617" max="4864" width="9.140625" style="2"/>
    <col min="4865" max="4865" width="5.85546875" style="2" customWidth="1"/>
    <col min="4866" max="4866" width="32" style="2" customWidth="1"/>
    <col min="4867" max="4867" width="17.28515625" style="2" customWidth="1"/>
    <col min="4868" max="4868" width="16.7109375" style="2" customWidth="1"/>
    <col min="4869" max="4869" width="15" style="2" customWidth="1"/>
    <col min="4870" max="4870" width="15.85546875" style="2" customWidth="1"/>
    <col min="4871" max="4871" width="24.42578125" style="2" customWidth="1"/>
    <col min="4872" max="4872" width="16.42578125" style="2" bestFit="1" customWidth="1"/>
    <col min="4873" max="5120" width="9.140625" style="2"/>
    <col min="5121" max="5121" width="5.85546875" style="2" customWidth="1"/>
    <col min="5122" max="5122" width="32" style="2" customWidth="1"/>
    <col min="5123" max="5123" width="17.28515625" style="2" customWidth="1"/>
    <col min="5124" max="5124" width="16.7109375" style="2" customWidth="1"/>
    <col min="5125" max="5125" width="15" style="2" customWidth="1"/>
    <col min="5126" max="5126" width="15.85546875" style="2" customWidth="1"/>
    <col min="5127" max="5127" width="24.42578125" style="2" customWidth="1"/>
    <col min="5128" max="5128" width="16.42578125" style="2" bestFit="1" customWidth="1"/>
    <col min="5129" max="5376" width="9.140625" style="2"/>
    <col min="5377" max="5377" width="5.85546875" style="2" customWidth="1"/>
    <col min="5378" max="5378" width="32" style="2" customWidth="1"/>
    <col min="5379" max="5379" width="17.28515625" style="2" customWidth="1"/>
    <col min="5380" max="5380" width="16.7109375" style="2" customWidth="1"/>
    <col min="5381" max="5381" width="15" style="2" customWidth="1"/>
    <col min="5382" max="5382" width="15.85546875" style="2" customWidth="1"/>
    <col min="5383" max="5383" width="24.42578125" style="2" customWidth="1"/>
    <col min="5384" max="5384" width="16.42578125" style="2" bestFit="1" customWidth="1"/>
    <col min="5385" max="5632" width="9.140625" style="2"/>
    <col min="5633" max="5633" width="5.85546875" style="2" customWidth="1"/>
    <col min="5634" max="5634" width="32" style="2" customWidth="1"/>
    <col min="5635" max="5635" width="17.28515625" style="2" customWidth="1"/>
    <col min="5636" max="5636" width="16.7109375" style="2" customWidth="1"/>
    <col min="5637" max="5637" width="15" style="2" customWidth="1"/>
    <col min="5638" max="5638" width="15.85546875" style="2" customWidth="1"/>
    <col min="5639" max="5639" width="24.42578125" style="2" customWidth="1"/>
    <col min="5640" max="5640" width="16.42578125" style="2" bestFit="1" customWidth="1"/>
    <col min="5641" max="5888" width="9.140625" style="2"/>
    <col min="5889" max="5889" width="5.85546875" style="2" customWidth="1"/>
    <col min="5890" max="5890" width="32" style="2" customWidth="1"/>
    <col min="5891" max="5891" width="17.28515625" style="2" customWidth="1"/>
    <col min="5892" max="5892" width="16.7109375" style="2" customWidth="1"/>
    <col min="5893" max="5893" width="15" style="2" customWidth="1"/>
    <col min="5894" max="5894" width="15.85546875" style="2" customWidth="1"/>
    <col min="5895" max="5895" width="24.42578125" style="2" customWidth="1"/>
    <col min="5896" max="5896" width="16.42578125" style="2" bestFit="1" customWidth="1"/>
    <col min="5897" max="6144" width="9.140625" style="2"/>
    <col min="6145" max="6145" width="5.85546875" style="2" customWidth="1"/>
    <col min="6146" max="6146" width="32" style="2" customWidth="1"/>
    <col min="6147" max="6147" width="17.28515625" style="2" customWidth="1"/>
    <col min="6148" max="6148" width="16.7109375" style="2" customWidth="1"/>
    <col min="6149" max="6149" width="15" style="2" customWidth="1"/>
    <col min="6150" max="6150" width="15.85546875" style="2" customWidth="1"/>
    <col min="6151" max="6151" width="24.42578125" style="2" customWidth="1"/>
    <col min="6152" max="6152" width="16.42578125" style="2" bestFit="1" customWidth="1"/>
    <col min="6153" max="6400" width="9.140625" style="2"/>
    <col min="6401" max="6401" width="5.85546875" style="2" customWidth="1"/>
    <col min="6402" max="6402" width="32" style="2" customWidth="1"/>
    <col min="6403" max="6403" width="17.28515625" style="2" customWidth="1"/>
    <col min="6404" max="6404" width="16.7109375" style="2" customWidth="1"/>
    <col min="6405" max="6405" width="15" style="2" customWidth="1"/>
    <col min="6406" max="6406" width="15.85546875" style="2" customWidth="1"/>
    <col min="6407" max="6407" width="24.42578125" style="2" customWidth="1"/>
    <col min="6408" max="6408" width="16.42578125" style="2" bestFit="1" customWidth="1"/>
    <col min="6409" max="6656" width="9.140625" style="2"/>
    <col min="6657" max="6657" width="5.85546875" style="2" customWidth="1"/>
    <col min="6658" max="6658" width="32" style="2" customWidth="1"/>
    <col min="6659" max="6659" width="17.28515625" style="2" customWidth="1"/>
    <col min="6660" max="6660" width="16.7109375" style="2" customWidth="1"/>
    <col min="6661" max="6661" width="15" style="2" customWidth="1"/>
    <col min="6662" max="6662" width="15.85546875" style="2" customWidth="1"/>
    <col min="6663" max="6663" width="24.42578125" style="2" customWidth="1"/>
    <col min="6664" max="6664" width="16.42578125" style="2" bestFit="1" customWidth="1"/>
    <col min="6665" max="6912" width="9.140625" style="2"/>
    <col min="6913" max="6913" width="5.85546875" style="2" customWidth="1"/>
    <col min="6914" max="6914" width="32" style="2" customWidth="1"/>
    <col min="6915" max="6915" width="17.28515625" style="2" customWidth="1"/>
    <col min="6916" max="6916" width="16.7109375" style="2" customWidth="1"/>
    <col min="6917" max="6917" width="15" style="2" customWidth="1"/>
    <col min="6918" max="6918" width="15.85546875" style="2" customWidth="1"/>
    <col min="6919" max="6919" width="24.42578125" style="2" customWidth="1"/>
    <col min="6920" max="6920" width="16.42578125" style="2" bestFit="1" customWidth="1"/>
    <col min="6921" max="7168" width="9.140625" style="2"/>
    <col min="7169" max="7169" width="5.85546875" style="2" customWidth="1"/>
    <col min="7170" max="7170" width="32" style="2" customWidth="1"/>
    <col min="7171" max="7171" width="17.28515625" style="2" customWidth="1"/>
    <col min="7172" max="7172" width="16.7109375" style="2" customWidth="1"/>
    <col min="7173" max="7173" width="15" style="2" customWidth="1"/>
    <col min="7174" max="7174" width="15.85546875" style="2" customWidth="1"/>
    <col min="7175" max="7175" width="24.42578125" style="2" customWidth="1"/>
    <col min="7176" max="7176" width="16.42578125" style="2" bestFit="1" customWidth="1"/>
    <col min="7177" max="7424" width="9.140625" style="2"/>
    <col min="7425" max="7425" width="5.85546875" style="2" customWidth="1"/>
    <col min="7426" max="7426" width="32" style="2" customWidth="1"/>
    <col min="7427" max="7427" width="17.28515625" style="2" customWidth="1"/>
    <col min="7428" max="7428" width="16.7109375" style="2" customWidth="1"/>
    <col min="7429" max="7429" width="15" style="2" customWidth="1"/>
    <col min="7430" max="7430" width="15.85546875" style="2" customWidth="1"/>
    <col min="7431" max="7431" width="24.42578125" style="2" customWidth="1"/>
    <col min="7432" max="7432" width="16.42578125" style="2" bestFit="1" customWidth="1"/>
    <col min="7433" max="7680" width="9.140625" style="2"/>
    <col min="7681" max="7681" width="5.85546875" style="2" customWidth="1"/>
    <col min="7682" max="7682" width="32" style="2" customWidth="1"/>
    <col min="7683" max="7683" width="17.28515625" style="2" customWidth="1"/>
    <col min="7684" max="7684" width="16.7109375" style="2" customWidth="1"/>
    <col min="7685" max="7685" width="15" style="2" customWidth="1"/>
    <col min="7686" max="7686" width="15.85546875" style="2" customWidth="1"/>
    <col min="7687" max="7687" width="24.42578125" style="2" customWidth="1"/>
    <col min="7688" max="7688" width="16.42578125" style="2" bestFit="1" customWidth="1"/>
    <col min="7689" max="7936" width="9.140625" style="2"/>
    <col min="7937" max="7937" width="5.85546875" style="2" customWidth="1"/>
    <col min="7938" max="7938" width="32" style="2" customWidth="1"/>
    <col min="7939" max="7939" width="17.28515625" style="2" customWidth="1"/>
    <col min="7940" max="7940" width="16.7109375" style="2" customWidth="1"/>
    <col min="7941" max="7941" width="15" style="2" customWidth="1"/>
    <col min="7942" max="7942" width="15.85546875" style="2" customWidth="1"/>
    <col min="7943" max="7943" width="24.42578125" style="2" customWidth="1"/>
    <col min="7944" max="7944" width="16.42578125" style="2" bestFit="1" customWidth="1"/>
    <col min="7945" max="8192" width="9.140625" style="2"/>
    <col min="8193" max="8193" width="5.85546875" style="2" customWidth="1"/>
    <col min="8194" max="8194" width="32" style="2" customWidth="1"/>
    <col min="8195" max="8195" width="17.28515625" style="2" customWidth="1"/>
    <col min="8196" max="8196" width="16.7109375" style="2" customWidth="1"/>
    <col min="8197" max="8197" width="15" style="2" customWidth="1"/>
    <col min="8198" max="8198" width="15.85546875" style="2" customWidth="1"/>
    <col min="8199" max="8199" width="24.42578125" style="2" customWidth="1"/>
    <col min="8200" max="8200" width="16.42578125" style="2" bestFit="1" customWidth="1"/>
    <col min="8201" max="8448" width="9.140625" style="2"/>
    <col min="8449" max="8449" width="5.85546875" style="2" customWidth="1"/>
    <col min="8450" max="8450" width="32" style="2" customWidth="1"/>
    <col min="8451" max="8451" width="17.28515625" style="2" customWidth="1"/>
    <col min="8452" max="8452" width="16.7109375" style="2" customWidth="1"/>
    <col min="8453" max="8453" width="15" style="2" customWidth="1"/>
    <col min="8454" max="8454" width="15.85546875" style="2" customWidth="1"/>
    <col min="8455" max="8455" width="24.42578125" style="2" customWidth="1"/>
    <col min="8456" max="8456" width="16.42578125" style="2" bestFit="1" customWidth="1"/>
    <col min="8457" max="8704" width="9.140625" style="2"/>
    <col min="8705" max="8705" width="5.85546875" style="2" customWidth="1"/>
    <col min="8706" max="8706" width="32" style="2" customWidth="1"/>
    <col min="8707" max="8707" width="17.28515625" style="2" customWidth="1"/>
    <col min="8708" max="8708" width="16.7109375" style="2" customWidth="1"/>
    <col min="8709" max="8709" width="15" style="2" customWidth="1"/>
    <col min="8710" max="8710" width="15.85546875" style="2" customWidth="1"/>
    <col min="8711" max="8711" width="24.42578125" style="2" customWidth="1"/>
    <col min="8712" max="8712" width="16.42578125" style="2" bestFit="1" customWidth="1"/>
    <col min="8713" max="8960" width="9.140625" style="2"/>
    <col min="8961" max="8961" width="5.85546875" style="2" customWidth="1"/>
    <col min="8962" max="8962" width="32" style="2" customWidth="1"/>
    <col min="8963" max="8963" width="17.28515625" style="2" customWidth="1"/>
    <col min="8964" max="8964" width="16.7109375" style="2" customWidth="1"/>
    <col min="8965" max="8965" width="15" style="2" customWidth="1"/>
    <col min="8966" max="8966" width="15.85546875" style="2" customWidth="1"/>
    <col min="8967" max="8967" width="24.42578125" style="2" customWidth="1"/>
    <col min="8968" max="8968" width="16.42578125" style="2" bestFit="1" customWidth="1"/>
    <col min="8969" max="9216" width="9.140625" style="2"/>
    <col min="9217" max="9217" width="5.85546875" style="2" customWidth="1"/>
    <col min="9218" max="9218" width="32" style="2" customWidth="1"/>
    <col min="9219" max="9219" width="17.28515625" style="2" customWidth="1"/>
    <col min="9220" max="9220" width="16.7109375" style="2" customWidth="1"/>
    <col min="9221" max="9221" width="15" style="2" customWidth="1"/>
    <col min="9222" max="9222" width="15.85546875" style="2" customWidth="1"/>
    <col min="9223" max="9223" width="24.42578125" style="2" customWidth="1"/>
    <col min="9224" max="9224" width="16.42578125" style="2" bestFit="1" customWidth="1"/>
    <col min="9225" max="9472" width="9.140625" style="2"/>
    <col min="9473" max="9473" width="5.85546875" style="2" customWidth="1"/>
    <col min="9474" max="9474" width="32" style="2" customWidth="1"/>
    <col min="9475" max="9475" width="17.28515625" style="2" customWidth="1"/>
    <col min="9476" max="9476" width="16.7109375" style="2" customWidth="1"/>
    <col min="9477" max="9477" width="15" style="2" customWidth="1"/>
    <col min="9478" max="9478" width="15.85546875" style="2" customWidth="1"/>
    <col min="9479" max="9479" width="24.42578125" style="2" customWidth="1"/>
    <col min="9480" max="9480" width="16.42578125" style="2" bestFit="1" customWidth="1"/>
    <col min="9481" max="9728" width="9.140625" style="2"/>
    <col min="9729" max="9729" width="5.85546875" style="2" customWidth="1"/>
    <col min="9730" max="9730" width="32" style="2" customWidth="1"/>
    <col min="9731" max="9731" width="17.28515625" style="2" customWidth="1"/>
    <col min="9732" max="9732" width="16.7109375" style="2" customWidth="1"/>
    <col min="9733" max="9733" width="15" style="2" customWidth="1"/>
    <col min="9734" max="9734" width="15.85546875" style="2" customWidth="1"/>
    <col min="9735" max="9735" width="24.42578125" style="2" customWidth="1"/>
    <col min="9736" max="9736" width="16.42578125" style="2" bestFit="1" customWidth="1"/>
    <col min="9737" max="9984" width="9.140625" style="2"/>
    <col min="9985" max="9985" width="5.85546875" style="2" customWidth="1"/>
    <col min="9986" max="9986" width="32" style="2" customWidth="1"/>
    <col min="9987" max="9987" width="17.28515625" style="2" customWidth="1"/>
    <col min="9988" max="9988" width="16.7109375" style="2" customWidth="1"/>
    <col min="9989" max="9989" width="15" style="2" customWidth="1"/>
    <col min="9990" max="9990" width="15.85546875" style="2" customWidth="1"/>
    <col min="9991" max="9991" width="24.42578125" style="2" customWidth="1"/>
    <col min="9992" max="9992" width="16.42578125" style="2" bestFit="1" customWidth="1"/>
    <col min="9993" max="10240" width="9.140625" style="2"/>
    <col min="10241" max="10241" width="5.85546875" style="2" customWidth="1"/>
    <col min="10242" max="10242" width="32" style="2" customWidth="1"/>
    <col min="10243" max="10243" width="17.28515625" style="2" customWidth="1"/>
    <col min="10244" max="10244" width="16.7109375" style="2" customWidth="1"/>
    <col min="10245" max="10245" width="15" style="2" customWidth="1"/>
    <col min="10246" max="10246" width="15.85546875" style="2" customWidth="1"/>
    <col min="10247" max="10247" width="24.42578125" style="2" customWidth="1"/>
    <col min="10248" max="10248" width="16.42578125" style="2" bestFit="1" customWidth="1"/>
    <col min="10249" max="10496" width="9.140625" style="2"/>
    <col min="10497" max="10497" width="5.85546875" style="2" customWidth="1"/>
    <col min="10498" max="10498" width="32" style="2" customWidth="1"/>
    <col min="10499" max="10499" width="17.28515625" style="2" customWidth="1"/>
    <col min="10500" max="10500" width="16.7109375" style="2" customWidth="1"/>
    <col min="10501" max="10501" width="15" style="2" customWidth="1"/>
    <col min="10502" max="10502" width="15.85546875" style="2" customWidth="1"/>
    <col min="10503" max="10503" width="24.42578125" style="2" customWidth="1"/>
    <col min="10504" max="10504" width="16.42578125" style="2" bestFit="1" customWidth="1"/>
    <col min="10505" max="10752" width="9.140625" style="2"/>
    <col min="10753" max="10753" width="5.85546875" style="2" customWidth="1"/>
    <col min="10754" max="10754" width="32" style="2" customWidth="1"/>
    <col min="10755" max="10755" width="17.28515625" style="2" customWidth="1"/>
    <col min="10756" max="10756" width="16.7109375" style="2" customWidth="1"/>
    <col min="10757" max="10757" width="15" style="2" customWidth="1"/>
    <col min="10758" max="10758" width="15.85546875" style="2" customWidth="1"/>
    <col min="10759" max="10759" width="24.42578125" style="2" customWidth="1"/>
    <col min="10760" max="10760" width="16.42578125" style="2" bestFit="1" customWidth="1"/>
    <col min="10761" max="11008" width="9.140625" style="2"/>
    <col min="11009" max="11009" width="5.85546875" style="2" customWidth="1"/>
    <col min="11010" max="11010" width="32" style="2" customWidth="1"/>
    <col min="11011" max="11011" width="17.28515625" style="2" customWidth="1"/>
    <col min="11012" max="11012" width="16.7109375" style="2" customWidth="1"/>
    <col min="11013" max="11013" width="15" style="2" customWidth="1"/>
    <col min="11014" max="11014" width="15.85546875" style="2" customWidth="1"/>
    <col min="11015" max="11015" width="24.42578125" style="2" customWidth="1"/>
    <col min="11016" max="11016" width="16.42578125" style="2" bestFit="1" customWidth="1"/>
    <col min="11017" max="11264" width="9.140625" style="2"/>
    <col min="11265" max="11265" width="5.85546875" style="2" customWidth="1"/>
    <col min="11266" max="11266" width="32" style="2" customWidth="1"/>
    <col min="11267" max="11267" width="17.28515625" style="2" customWidth="1"/>
    <col min="11268" max="11268" width="16.7109375" style="2" customWidth="1"/>
    <col min="11269" max="11269" width="15" style="2" customWidth="1"/>
    <col min="11270" max="11270" width="15.85546875" style="2" customWidth="1"/>
    <col min="11271" max="11271" width="24.42578125" style="2" customWidth="1"/>
    <col min="11272" max="11272" width="16.42578125" style="2" bestFit="1" customWidth="1"/>
    <col min="11273" max="11520" width="9.140625" style="2"/>
    <col min="11521" max="11521" width="5.85546875" style="2" customWidth="1"/>
    <col min="11522" max="11522" width="32" style="2" customWidth="1"/>
    <col min="11523" max="11523" width="17.28515625" style="2" customWidth="1"/>
    <col min="11524" max="11524" width="16.7109375" style="2" customWidth="1"/>
    <col min="11525" max="11525" width="15" style="2" customWidth="1"/>
    <col min="11526" max="11526" width="15.85546875" style="2" customWidth="1"/>
    <col min="11527" max="11527" width="24.42578125" style="2" customWidth="1"/>
    <col min="11528" max="11528" width="16.42578125" style="2" bestFit="1" customWidth="1"/>
    <col min="11529" max="11776" width="9.140625" style="2"/>
    <col min="11777" max="11777" width="5.85546875" style="2" customWidth="1"/>
    <col min="11778" max="11778" width="32" style="2" customWidth="1"/>
    <col min="11779" max="11779" width="17.28515625" style="2" customWidth="1"/>
    <col min="11780" max="11780" width="16.7109375" style="2" customWidth="1"/>
    <col min="11781" max="11781" width="15" style="2" customWidth="1"/>
    <col min="11782" max="11782" width="15.85546875" style="2" customWidth="1"/>
    <col min="11783" max="11783" width="24.42578125" style="2" customWidth="1"/>
    <col min="11784" max="11784" width="16.42578125" style="2" bestFit="1" customWidth="1"/>
    <col min="11785" max="12032" width="9.140625" style="2"/>
    <col min="12033" max="12033" width="5.85546875" style="2" customWidth="1"/>
    <col min="12034" max="12034" width="32" style="2" customWidth="1"/>
    <col min="12035" max="12035" width="17.28515625" style="2" customWidth="1"/>
    <col min="12036" max="12036" width="16.7109375" style="2" customWidth="1"/>
    <col min="12037" max="12037" width="15" style="2" customWidth="1"/>
    <col min="12038" max="12038" width="15.85546875" style="2" customWidth="1"/>
    <col min="12039" max="12039" width="24.42578125" style="2" customWidth="1"/>
    <col min="12040" max="12040" width="16.42578125" style="2" bestFit="1" customWidth="1"/>
    <col min="12041" max="12288" width="9.140625" style="2"/>
    <col min="12289" max="12289" width="5.85546875" style="2" customWidth="1"/>
    <col min="12290" max="12290" width="32" style="2" customWidth="1"/>
    <col min="12291" max="12291" width="17.28515625" style="2" customWidth="1"/>
    <col min="12292" max="12292" width="16.7109375" style="2" customWidth="1"/>
    <col min="12293" max="12293" width="15" style="2" customWidth="1"/>
    <col min="12294" max="12294" width="15.85546875" style="2" customWidth="1"/>
    <col min="12295" max="12295" width="24.42578125" style="2" customWidth="1"/>
    <col min="12296" max="12296" width="16.42578125" style="2" bestFit="1" customWidth="1"/>
    <col min="12297" max="12544" width="9.140625" style="2"/>
    <col min="12545" max="12545" width="5.85546875" style="2" customWidth="1"/>
    <col min="12546" max="12546" width="32" style="2" customWidth="1"/>
    <col min="12547" max="12547" width="17.28515625" style="2" customWidth="1"/>
    <col min="12548" max="12548" width="16.7109375" style="2" customWidth="1"/>
    <col min="12549" max="12549" width="15" style="2" customWidth="1"/>
    <col min="12550" max="12550" width="15.85546875" style="2" customWidth="1"/>
    <col min="12551" max="12551" width="24.42578125" style="2" customWidth="1"/>
    <col min="12552" max="12552" width="16.42578125" style="2" bestFit="1" customWidth="1"/>
    <col min="12553" max="12800" width="9.140625" style="2"/>
    <col min="12801" max="12801" width="5.85546875" style="2" customWidth="1"/>
    <col min="12802" max="12802" width="32" style="2" customWidth="1"/>
    <col min="12803" max="12803" width="17.28515625" style="2" customWidth="1"/>
    <col min="12804" max="12804" width="16.7109375" style="2" customWidth="1"/>
    <col min="12805" max="12805" width="15" style="2" customWidth="1"/>
    <col min="12806" max="12806" width="15.85546875" style="2" customWidth="1"/>
    <col min="12807" max="12807" width="24.42578125" style="2" customWidth="1"/>
    <col min="12808" max="12808" width="16.42578125" style="2" bestFit="1" customWidth="1"/>
    <col min="12809" max="13056" width="9.140625" style="2"/>
    <col min="13057" max="13057" width="5.85546875" style="2" customWidth="1"/>
    <col min="13058" max="13058" width="32" style="2" customWidth="1"/>
    <col min="13059" max="13059" width="17.28515625" style="2" customWidth="1"/>
    <col min="13060" max="13060" width="16.7109375" style="2" customWidth="1"/>
    <col min="13061" max="13061" width="15" style="2" customWidth="1"/>
    <col min="13062" max="13062" width="15.85546875" style="2" customWidth="1"/>
    <col min="13063" max="13063" width="24.42578125" style="2" customWidth="1"/>
    <col min="13064" max="13064" width="16.42578125" style="2" bestFit="1" customWidth="1"/>
    <col min="13065" max="13312" width="9.140625" style="2"/>
    <col min="13313" max="13313" width="5.85546875" style="2" customWidth="1"/>
    <col min="13314" max="13314" width="32" style="2" customWidth="1"/>
    <col min="13315" max="13315" width="17.28515625" style="2" customWidth="1"/>
    <col min="13316" max="13316" width="16.7109375" style="2" customWidth="1"/>
    <col min="13317" max="13317" width="15" style="2" customWidth="1"/>
    <col min="13318" max="13318" width="15.85546875" style="2" customWidth="1"/>
    <col min="13319" max="13319" width="24.42578125" style="2" customWidth="1"/>
    <col min="13320" max="13320" width="16.42578125" style="2" bestFit="1" customWidth="1"/>
    <col min="13321" max="13568" width="9.140625" style="2"/>
    <col min="13569" max="13569" width="5.85546875" style="2" customWidth="1"/>
    <col min="13570" max="13570" width="32" style="2" customWidth="1"/>
    <col min="13571" max="13571" width="17.28515625" style="2" customWidth="1"/>
    <col min="13572" max="13572" width="16.7109375" style="2" customWidth="1"/>
    <col min="13573" max="13573" width="15" style="2" customWidth="1"/>
    <col min="13574" max="13574" width="15.85546875" style="2" customWidth="1"/>
    <col min="13575" max="13575" width="24.42578125" style="2" customWidth="1"/>
    <col min="13576" max="13576" width="16.42578125" style="2" bestFit="1" customWidth="1"/>
    <col min="13577" max="13824" width="9.140625" style="2"/>
    <col min="13825" max="13825" width="5.85546875" style="2" customWidth="1"/>
    <col min="13826" max="13826" width="32" style="2" customWidth="1"/>
    <col min="13827" max="13827" width="17.28515625" style="2" customWidth="1"/>
    <col min="13828" max="13828" width="16.7109375" style="2" customWidth="1"/>
    <col min="13829" max="13829" width="15" style="2" customWidth="1"/>
    <col min="13830" max="13830" width="15.85546875" style="2" customWidth="1"/>
    <col min="13831" max="13831" width="24.42578125" style="2" customWidth="1"/>
    <col min="13832" max="13832" width="16.42578125" style="2" bestFit="1" customWidth="1"/>
    <col min="13833" max="14080" width="9.140625" style="2"/>
    <col min="14081" max="14081" width="5.85546875" style="2" customWidth="1"/>
    <col min="14082" max="14082" width="32" style="2" customWidth="1"/>
    <col min="14083" max="14083" width="17.28515625" style="2" customWidth="1"/>
    <col min="14084" max="14084" width="16.7109375" style="2" customWidth="1"/>
    <col min="14085" max="14085" width="15" style="2" customWidth="1"/>
    <col min="14086" max="14086" width="15.85546875" style="2" customWidth="1"/>
    <col min="14087" max="14087" width="24.42578125" style="2" customWidth="1"/>
    <col min="14088" max="14088" width="16.42578125" style="2" bestFit="1" customWidth="1"/>
    <col min="14089" max="14336" width="9.140625" style="2"/>
    <col min="14337" max="14337" width="5.85546875" style="2" customWidth="1"/>
    <col min="14338" max="14338" width="32" style="2" customWidth="1"/>
    <col min="14339" max="14339" width="17.28515625" style="2" customWidth="1"/>
    <col min="14340" max="14340" width="16.7109375" style="2" customWidth="1"/>
    <col min="14341" max="14341" width="15" style="2" customWidth="1"/>
    <col min="14342" max="14342" width="15.85546875" style="2" customWidth="1"/>
    <col min="14343" max="14343" width="24.42578125" style="2" customWidth="1"/>
    <col min="14344" max="14344" width="16.42578125" style="2" bestFit="1" customWidth="1"/>
    <col min="14345" max="14592" width="9.140625" style="2"/>
    <col min="14593" max="14593" width="5.85546875" style="2" customWidth="1"/>
    <col min="14594" max="14594" width="32" style="2" customWidth="1"/>
    <col min="14595" max="14595" width="17.28515625" style="2" customWidth="1"/>
    <col min="14596" max="14596" width="16.7109375" style="2" customWidth="1"/>
    <col min="14597" max="14597" width="15" style="2" customWidth="1"/>
    <col min="14598" max="14598" width="15.85546875" style="2" customWidth="1"/>
    <col min="14599" max="14599" width="24.42578125" style="2" customWidth="1"/>
    <col min="14600" max="14600" width="16.42578125" style="2" bestFit="1" customWidth="1"/>
    <col min="14601" max="14848" width="9.140625" style="2"/>
    <col min="14849" max="14849" width="5.85546875" style="2" customWidth="1"/>
    <col min="14850" max="14850" width="32" style="2" customWidth="1"/>
    <col min="14851" max="14851" width="17.28515625" style="2" customWidth="1"/>
    <col min="14852" max="14852" width="16.7109375" style="2" customWidth="1"/>
    <col min="14853" max="14853" width="15" style="2" customWidth="1"/>
    <col min="14854" max="14854" width="15.85546875" style="2" customWidth="1"/>
    <col min="14855" max="14855" width="24.42578125" style="2" customWidth="1"/>
    <col min="14856" max="14856" width="16.42578125" style="2" bestFit="1" customWidth="1"/>
    <col min="14857" max="15104" width="9.140625" style="2"/>
    <col min="15105" max="15105" width="5.85546875" style="2" customWidth="1"/>
    <col min="15106" max="15106" width="32" style="2" customWidth="1"/>
    <col min="15107" max="15107" width="17.28515625" style="2" customWidth="1"/>
    <col min="15108" max="15108" width="16.7109375" style="2" customWidth="1"/>
    <col min="15109" max="15109" width="15" style="2" customWidth="1"/>
    <col min="15110" max="15110" width="15.85546875" style="2" customWidth="1"/>
    <col min="15111" max="15111" width="24.42578125" style="2" customWidth="1"/>
    <col min="15112" max="15112" width="16.42578125" style="2" bestFit="1" customWidth="1"/>
    <col min="15113" max="15360" width="9.140625" style="2"/>
    <col min="15361" max="15361" width="5.85546875" style="2" customWidth="1"/>
    <col min="15362" max="15362" width="32" style="2" customWidth="1"/>
    <col min="15363" max="15363" width="17.28515625" style="2" customWidth="1"/>
    <col min="15364" max="15364" width="16.7109375" style="2" customWidth="1"/>
    <col min="15365" max="15365" width="15" style="2" customWidth="1"/>
    <col min="15366" max="15366" width="15.85546875" style="2" customWidth="1"/>
    <col min="15367" max="15367" width="24.42578125" style="2" customWidth="1"/>
    <col min="15368" max="15368" width="16.42578125" style="2" bestFit="1" customWidth="1"/>
    <col min="15369" max="15616" width="9.140625" style="2"/>
    <col min="15617" max="15617" width="5.85546875" style="2" customWidth="1"/>
    <col min="15618" max="15618" width="32" style="2" customWidth="1"/>
    <col min="15619" max="15619" width="17.28515625" style="2" customWidth="1"/>
    <col min="15620" max="15620" width="16.7109375" style="2" customWidth="1"/>
    <col min="15621" max="15621" width="15" style="2" customWidth="1"/>
    <col min="15622" max="15622" width="15.85546875" style="2" customWidth="1"/>
    <col min="15623" max="15623" width="24.42578125" style="2" customWidth="1"/>
    <col min="15624" max="15624" width="16.42578125" style="2" bestFit="1" customWidth="1"/>
    <col min="15625" max="15872" width="9.140625" style="2"/>
    <col min="15873" max="15873" width="5.85546875" style="2" customWidth="1"/>
    <col min="15874" max="15874" width="32" style="2" customWidth="1"/>
    <col min="15875" max="15875" width="17.28515625" style="2" customWidth="1"/>
    <col min="15876" max="15876" width="16.7109375" style="2" customWidth="1"/>
    <col min="15877" max="15877" width="15" style="2" customWidth="1"/>
    <col min="15878" max="15878" width="15.85546875" style="2" customWidth="1"/>
    <col min="15879" max="15879" width="24.42578125" style="2" customWidth="1"/>
    <col min="15880" max="15880" width="16.42578125" style="2" bestFit="1" customWidth="1"/>
    <col min="15881" max="16128" width="9.140625" style="2"/>
    <col min="16129" max="16129" width="5.85546875" style="2" customWidth="1"/>
    <col min="16130" max="16130" width="32" style="2" customWidth="1"/>
    <col min="16131" max="16131" width="17.28515625" style="2" customWidth="1"/>
    <col min="16132" max="16132" width="16.7109375" style="2" customWidth="1"/>
    <col min="16133" max="16133" width="15" style="2" customWidth="1"/>
    <col min="16134" max="16134" width="15.85546875" style="2" customWidth="1"/>
    <col min="16135" max="16135" width="24.42578125" style="2" customWidth="1"/>
    <col min="16136" max="16136" width="16.42578125" style="2" bestFit="1" customWidth="1"/>
    <col min="16137" max="16384" width="9.140625" style="2"/>
  </cols>
  <sheetData>
    <row r="1" spans="1:6" ht="22.5" customHeight="1" x14ac:dyDescent="0.25">
      <c r="A1" s="1" t="s">
        <v>0</v>
      </c>
      <c r="B1" s="1"/>
      <c r="C1" s="1"/>
      <c r="D1" s="1"/>
      <c r="E1" s="1"/>
      <c r="F1" s="1"/>
    </row>
    <row r="2" spans="1:6" ht="21.75" customHeight="1" x14ac:dyDescent="0.25">
      <c r="A2" s="3" t="s">
        <v>1</v>
      </c>
      <c r="B2" s="3"/>
      <c r="C2" s="3" t="s">
        <v>2</v>
      </c>
      <c r="D2" s="3"/>
      <c r="E2" s="3"/>
      <c r="F2" s="3"/>
    </row>
    <row r="3" spans="1:6" ht="21.75" customHeight="1" x14ac:dyDescent="0.25">
      <c r="A3" s="3" t="s">
        <v>3</v>
      </c>
      <c r="B3" s="3"/>
      <c r="C3" s="4" t="s">
        <v>4</v>
      </c>
      <c r="D3" s="3"/>
      <c r="E3" s="3"/>
      <c r="F3" s="3"/>
    </row>
    <row r="4" spans="1:6" ht="21.75" customHeight="1" x14ac:dyDescent="0.25">
      <c r="A4" s="5"/>
      <c r="B4" s="5"/>
      <c r="C4" s="6" t="s">
        <v>5</v>
      </c>
      <c r="D4" s="6"/>
      <c r="E4" s="6"/>
      <c r="F4" s="6"/>
    </row>
    <row r="5" spans="1:6" ht="27.75" customHeight="1" x14ac:dyDescent="0.25">
      <c r="A5" s="3" t="s">
        <v>6</v>
      </c>
      <c r="B5" s="7"/>
      <c r="C5" s="7"/>
      <c r="D5" s="7"/>
      <c r="E5" s="7"/>
      <c r="F5" s="7"/>
    </row>
    <row r="6" spans="1:6" x14ac:dyDescent="0.25">
      <c r="A6" s="8" t="s">
        <v>7</v>
      </c>
      <c r="B6" s="8"/>
      <c r="C6" s="8"/>
      <c r="D6" s="8"/>
      <c r="E6" s="8"/>
      <c r="F6" s="8"/>
    </row>
    <row r="7" spans="1:6" ht="39.75" customHeight="1" x14ac:dyDescent="0.25">
      <c r="A7" s="9" t="s">
        <v>8</v>
      </c>
      <c r="B7" s="10"/>
      <c r="C7" s="10"/>
      <c r="D7" s="10"/>
      <c r="E7" s="10"/>
      <c r="F7" s="10"/>
    </row>
    <row r="8" spans="1:6" ht="68.25" customHeight="1" x14ac:dyDescent="0.25">
      <c r="A8" s="11" t="s">
        <v>9</v>
      </c>
      <c r="B8" s="12"/>
      <c r="C8" s="12"/>
      <c r="D8" s="12"/>
      <c r="E8" s="12"/>
      <c r="F8" s="12"/>
    </row>
    <row r="9" spans="1:6" ht="24" customHeight="1" x14ac:dyDescent="0.25">
      <c r="A9" s="9" t="s">
        <v>10</v>
      </c>
      <c r="B9" s="9"/>
      <c r="C9" s="9"/>
      <c r="D9" s="9"/>
      <c r="E9" s="9"/>
      <c r="F9" s="9"/>
    </row>
    <row r="10" spans="1:6" x14ac:dyDescent="0.25">
      <c r="A10" s="13" t="s">
        <v>11</v>
      </c>
      <c r="B10" s="13"/>
      <c r="C10" s="13"/>
      <c r="D10" s="13"/>
      <c r="E10" s="13"/>
      <c r="F10" s="13"/>
    </row>
    <row r="11" spans="1:6" ht="15.75" customHeight="1" x14ac:dyDescent="0.25">
      <c r="A11" s="14" t="s">
        <v>12</v>
      </c>
      <c r="B11" s="14" t="s">
        <v>13</v>
      </c>
      <c r="C11" s="14" t="s">
        <v>14</v>
      </c>
      <c r="D11" s="14" t="s">
        <v>15</v>
      </c>
      <c r="E11" s="14" t="s">
        <v>16</v>
      </c>
      <c r="F11" s="15" t="s">
        <v>17</v>
      </c>
    </row>
    <row r="12" spans="1:6" ht="54" customHeight="1" x14ac:dyDescent="0.25">
      <c r="A12" s="14"/>
      <c r="B12" s="14"/>
      <c r="C12" s="14"/>
      <c r="D12" s="14"/>
      <c r="E12" s="14"/>
      <c r="F12" s="16"/>
    </row>
    <row r="13" spans="1:6" ht="22.5" hidden="1" customHeight="1" x14ac:dyDescent="0.25">
      <c r="A13" s="17">
        <v>1</v>
      </c>
      <c r="B13" s="18" t="s">
        <v>18</v>
      </c>
      <c r="C13" s="17"/>
      <c r="D13" s="17"/>
      <c r="E13" s="17"/>
      <c r="F13" s="17"/>
    </row>
    <row r="14" spans="1:6" ht="22.5" hidden="1" customHeight="1" x14ac:dyDescent="0.25">
      <c r="A14" s="17">
        <v>1.1000000000000001</v>
      </c>
      <c r="B14" s="18" t="s">
        <v>19</v>
      </c>
      <c r="C14" s="17"/>
      <c r="D14" s="17"/>
      <c r="E14" s="17"/>
      <c r="F14" s="17"/>
    </row>
    <row r="15" spans="1:6" ht="22.5" hidden="1" customHeight="1" x14ac:dyDescent="0.25">
      <c r="A15" s="17"/>
      <c r="B15" s="18" t="s">
        <v>20</v>
      </c>
      <c r="C15" s="17"/>
      <c r="D15" s="17"/>
      <c r="E15" s="17"/>
      <c r="F15" s="17"/>
    </row>
    <row r="16" spans="1:6" ht="22.5" hidden="1" customHeight="1" x14ac:dyDescent="0.25">
      <c r="A16" s="17"/>
      <c r="B16" s="18" t="s">
        <v>21</v>
      </c>
      <c r="C16" s="17"/>
      <c r="D16" s="17"/>
      <c r="E16" s="17"/>
      <c r="F16" s="17"/>
    </row>
    <row r="17" spans="1:6" ht="22.5" hidden="1" customHeight="1" x14ac:dyDescent="0.25">
      <c r="A17" s="17"/>
      <c r="B17" s="18" t="s">
        <v>22</v>
      </c>
      <c r="C17" s="17"/>
      <c r="D17" s="17"/>
      <c r="E17" s="17"/>
      <c r="F17" s="17"/>
    </row>
    <row r="18" spans="1:6" ht="22.5" hidden="1" customHeight="1" x14ac:dyDescent="0.25">
      <c r="A18" s="17">
        <v>1.2</v>
      </c>
      <c r="B18" s="18" t="s">
        <v>23</v>
      </c>
      <c r="C18" s="17"/>
      <c r="D18" s="17"/>
      <c r="E18" s="17"/>
      <c r="F18" s="17"/>
    </row>
    <row r="19" spans="1:6" ht="22.5" hidden="1" customHeight="1" x14ac:dyDescent="0.25">
      <c r="A19" s="17"/>
      <c r="B19" s="18" t="s">
        <v>24</v>
      </c>
      <c r="C19" s="17"/>
      <c r="D19" s="17"/>
      <c r="E19" s="17"/>
      <c r="F19" s="17"/>
    </row>
    <row r="20" spans="1:6" ht="22.5" hidden="1" customHeight="1" x14ac:dyDescent="0.25">
      <c r="A20" s="17"/>
      <c r="B20" s="18" t="s">
        <v>25</v>
      </c>
      <c r="C20" s="17"/>
      <c r="D20" s="17"/>
      <c r="E20" s="17"/>
      <c r="F20" s="17"/>
    </row>
    <row r="21" spans="1:6" ht="22.5" hidden="1" customHeight="1" x14ac:dyDescent="0.25">
      <c r="A21" s="17"/>
      <c r="B21" s="18" t="s">
        <v>22</v>
      </c>
      <c r="C21" s="17"/>
      <c r="D21" s="17"/>
      <c r="E21" s="17"/>
      <c r="F21" s="17"/>
    </row>
    <row r="22" spans="1:6" ht="22.5" hidden="1" customHeight="1" x14ac:dyDescent="0.25">
      <c r="A22" s="17">
        <v>2</v>
      </c>
      <c r="B22" s="18" t="s">
        <v>26</v>
      </c>
      <c r="C22" s="17"/>
      <c r="D22" s="17"/>
      <c r="E22" s="17"/>
      <c r="F22" s="17"/>
    </row>
    <row r="23" spans="1:6" ht="22.5" hidden="1" customHeight="1" x14ac:dyDescent="0.25">
      <c r="A23" s="17">
        <v>2.1</v>
      </c>
      <c r="B23" s="18" t="s">
        <v>27</v>
      </c>
      <c r="C23" s="17"/>
      <c r="D23" s="17"/>
      <c r="E23" s="17"/>
      <c r="F23" s="17"/>
    </row>
    <row r="24" spans="1:6" ht="22.5" hidden="1" customHeight="1" x14ac:dyDescent="0.25">
      <c r="A24" s="17" t="s">
        <v>28</v>
      </c>
      <c r="B24" s="18" t="s">
        <v>29</v>
      </c>
      <c r="C24" s="17"/>
      <c r="D24" s="17"/>
      <c r="E24" s="17"/>
      <c r="F24" s="17"/>
    </row>
    <row r="25" spans="1:6" ht="22.5" hidden="1" customHeight="1" x14ac:dyDescent="0.25">
      <c r="A25" s="17" t="s">
        <v>30</v>
      </c>
      <c r="B25" s="18" t="s">
        <v>31</v>
      </c>
      <c r="C25" s="17"/>
      <c r="D25" s="17"/>
      <c r="E25" s="17"/>
      <c r="F25" s="17"/>
    </row>
    <row r="26" spans="1:6" ht="22.5" hidden="1" customHeight="1" x14ac:dyDescent="0.25">
      <c r="A26" s="17">
        <v>2.2000000000000002</v>
      </c>
      <c r="B26" s="18" t="s">
        <v>32</v>
      </c>
      <c r="C26" s="17"/>
      <c r="D26" s="17"/>
      <c r="E26" s="17"/>
      <c r="F26" s="17"/>
    </row>
    <row r="27" spans="1:6" ht="22.5" hidden="1" customHeight="1" x14ac:dyDescent="0.25">
      <c r="A27" s="17" t="s">
        <v>28</v>
      </c>
      <c r="B27" s="18" t="s">
        <v>33</v>
      </c>
      <c r="C27" s="17"/>
      <c r="D27" s="17"/>
      <c r="E27" s="17"/>
      <c r="F27" s="17"/>
    </row>
    <row r="28" spans="1:6" ht="22.5" hidden="1" customHeight="1" x14ac:dyDescent="0.25">
      <c r="A28" s="17" t="s">
        <v>30</v>
      </c>
      <c r="B28" s="18" t="s">
        <v>34</v>
      </c>
      <c r="C28" s="17"/>
      <c r="D28" s="17"/>
      <c r="E28" s="17"/>
      <c r="F28" s="17"/>
    </row>
    <row r="29" spans="1:6" ht="22.5" hidden="1" customHeight="1" x14ac:dyDescent="0.25">
      <c r="A29" s="17">
        <v>3</v>
      </c>
      <c r="B29" s="18" t="s">
        <v>35</v>
      </c>
      <c r="C29" s="17"/>
      <c r="D29" s="17"/>
      <c r="E29" s="17"/>
      <c r="F29" s="17"/>
    </row>
    <row r="30" spans="1:6" ht="22.5" hidden="1" customHeight="1" x14ac:dyDescent="0.25">
      <c r="A30" s="17">
        <v>3.1</v>
      </c>
      <c r="B30" s="18" t="s">
        <v>19</v>
      </c>
      <c r="C30" s="17"/>
      <c r="D30" s="17"/>
      <c r="E30" s="17"/>
      <c r="F30" s="17"/>
    </row>
    <row r="31" spans="1:6" ht="22.5" hidden="1" customHeight="1" x14ac:dyDescent="0.25">
      <c r="A31" s="17"/>
      <c r="B31" s="18" t="s">
        <v>20</v>
      </c>
      <c r="C31" s="17"/>
      <c r="D31" s="17"/>
      <c r="E31" s="17"/>
      <c r="F31" s="17"/>
    </row>
    <row r="32" spans="1:6" ht="22.5" hidden="1" customHeight="1" x14ac:dyDescent="0.25">
      <c r="A32" s="17"/>
      <c r="B32" s="18" t="s">
        <v>21</v>
      </c>
      <c r="C32" s="17"/>
      <c r="D32" s="17"/>
      <c r="E32" s="17"/>
      <c r="F32" s="17"/>
    </row>
    <row r="33" spans="1:8" ht="22.5" hidden="1" customHeight="1" x14ac:dyDescent="0.25">
      <c r="A33" s="17"/>
      <c r="B33" s="18" t="s">
        <v>22</v>
      </c>
      <c r="C33" s="17"/>
      <c r="D33" s="17"/>
      <c r="E33" s="17"/>
      <c r="F33" s="17"/>
    </row>
    <row r="34" spans="1:8" ht="22.5" hidden="1" customHeight="1" x14ac:dyDescent="0.25">
      <c r="A34" s="17">
        <v>3.2</v>
      </c>
      <c r="B34" s="18" t="s">
        <v>23</v>
      </c>
      <c r="C34" s="17"/>
      <c r="D34" s="17"/>
      <c r="E34" s="17"/>
      <c r="F34" s="17"/>
    </row>
    <row r="35" spans="1:8" ht="22.5" hidden="1" customHeight="1" x14ac:dyDescent="0.25">
      <c r="A35" s="17"/>
      <c r="B35" s="18" t="s">
        <v>24</v>
      </c>
      <c r="C35" s="17"/>
      <c r="D35" s="17"/>
      <c r="E35" s="17"/>
      <c r="F35" s="17"/>
    </row>
    <row r="36" spans="1:8" ht="22.5" hidden="1" customHeight="1" x14ac:dyDescent="0.25">
      <c r="A36" s="17"/>
      <c r="B36" s="18" t="s">
        <v>25</v>
      </c>
      <c r="C36" s="17"/>
      <c r="D36" s="17"/>
      <c r="E36" s="17"/>
      <c r="F36" s="17"/>
    </row>
    <row r="37" spans="1:8" ht="22.5" hidden="1" customHeight="1" x14ac:dyDescent="0.25">
      <c r="A37" s="17"/>
      <c r="B37" s="18" t="s">
        <v>22</v>
      </c>
      <c r="C37" s="17"/>
      <c r="D37" s="17"/>
      <c r="E37" s="17"/>
      <c r="F37" s="17"/>
    </row>
    <row r="38" spans="1:8" s="21" customFormat="1" ht="22.5" customHeight="1" x14ac:dyDescent="0.25">
      <c r="A38" s="17" t="s">
        <v>36</v>
      </c>
      <c r="B38" s="18" t="s">
        <v>37</v>
      </c>
      <c r="C38" s="19">
        <f>C39</f>
        <v>3728236000</v>
      </c>
      <c r="D38" s="19">
        <f>D39</f>
        <v>977847210.25</v>
      </c>
      <c r="E38" s="19">
        <f>E39</f>
        <v>0</v>
      </c>
      <c r="F38" s="17"/>
      <c r="G38" s="20"/>
      <c r="H38" s="20"/>
    </row>
    <row r="39" spans="1:8" s="21" customFormat="1" ht="36" customHeight="1" x14ac:dyDescent="0.25">
      <c r="A39" s="17">
        <v>1</v>
      </c>
      <c r="B39" s="18" t="s">
        <v>38</v>
      </c>
      <c r="C39" s="19">
        <f>C40+C115</f>
        <v>3728236000</v>
      </c>
      <c r="D39" s="19">
        <f>D40+D115</f>
        <v>977847210.25</v>
      </c>
      <c r="E39" s="22"/>
      <c r="F39" s="23"/>
      <c r="G39" s="20"/>
    </row>
    <row r="40" spans="1:8" s="21" customFormat="1" ht="22.5" customHeight="1" x14ac:dyDescent="0.25">
      <c r="A40" s="24">
        <v>1.1000000000000001</v>
      </c>
      <c r="B40" s="25" t="s">
        <v>33</v>
      </c>
      <c r="C40" s="26">
        <f>C41+C44+C51+C54+C59+C61+C65+C77+C80+C86+C89+C96+C107+C109+C72</f>
        <v>3327533000</v>
      </c>
      <c r="D40" s="26">
        <f>D41+D44+D51+D54+D59+D61+D65+D77+D80+D86+D89+D96+D109+D72</f>
        <v>816221460.25</v>
      </c>
      <c r="E40" s="27"/>
      <c r="F40" s="24"/>
      <c r="G40" s="28"/>
      <c r="H40" s="20"/>
    </row>
    <row r="41" spans="1:8" s="21" customFormat="1" ht="22.5" customHeight="1" x14ac:dyDescent="0.25">
      <c r="A41" s="29">
        <v>6000</v>
      </c>
      <c r="B41" s="29" t="s">
        <v>39</v>
      </c>
      <c r="C41" s="30">
        <f>SUM(C42:C43)</f>
        <v>1643275200</v>
      </c>
      <c r="D41" s="30">
        <f>SUM(D42:D43)</f>
        <v>410818800</v>
      </c>
      <c r="E41" s="31"/>
      <c r="F41" s="31"/>
    </row>
    <row r="42" spans="1:8" s="21" customFormat="1" ht="22.5" customHeight="1" x14ac:dyDescent="0.25">
      <c r="A42" s="32">
        <v>6001</v>
      </c>
      <c r="B42" s="32" t="s">
        <v>40</v>
      </c>
      <c r="C42" s="33">
        <v>1431115200</v>
      </c>
      <c r="D42" s="34">
        <f>C42/4</f>
        <v>357778800</v>
      </c>
      <c r="E42" s="35">
        <f>(D42/C42)</f>
        <v>0.25</v>
      </c>
      <c r="F42" s="36">
        <v>0.23</v>
      </c>
    </row>
    <row r="43" spans="1:8" s="21" customFormat="1" ht="22.5" customHeight="1" x14ac:dyDescent="0.25">
      <c r="A43" s="32">
        <v>6051</v>
      </c>
      <c r="B43" s="32" t="s">
        <v>41</v>
      </c>
      <c r="C43" s="33">
        <v>212160000</v>
      </c>
      <c r="D43" s="34">
        <f>C43/4</f>
        <v>53040000</v>
      </c>
      <c r="E43" s="35">
        <f>(D43/C43)</f>
        <v>0.25</v>
      </c>
      <c r="F43" s="36">
        <v>0.28000000000000003</v>
      </c>
      <c r="G43" s="20"/>
    </row>
    <row r="44" spans="1:8" s="21" customFormat="1" ht="22.5" customHeight="1" x14ac:dyDescent="0.25">
      <c r="A44" s="29">
        <v>6100</v>
      </c>
      <c r="B44" s="29" t="s">
        <v>42</v>
      </c>
      <c r="C44" s="30">
        <f>SUM(C45:C50)</f>
        <v>588705648</v>
      </c>
      <c r="D44" s="30">
        <f>SUM(D45:D50)</f>
        <v>147176412</v>
      </c>
      <c r="E44" s="30"/>
      <c r="F44" s="37"/>
    </row>
    <row r="45" spans="1:8" s="21" customFormat="1" ht="22.5" customHeight="1" x14ac:dyDescent="0.25">
      <c r="A45" s="32">
        <v>6101</v>
      </c>
      <c r="B45" s="32" t="s">
        <v>43</v>
      </c>
      <c r="C45" s="33">
        <v>25926000</v>
      </c>
      <c r="D45" s="34">
        <f>C45/4</f>
        <v>6481500</v>
      </c>
      <c r="E45" s="35">
        <f t="shared" ref="E45:E50" si="0">(D45/C45)</f>
        <v>0.25</v>
      </c>
      <c r="F45" s="36">
        <v>0.24</v>
      </c>
    </row>
    <row r="46" spans="1:8" s="21" customFormat="1" ht="22.5" customHeight="1" x14ac:dyDescent="0.25">
      <c r="A46" s="32">
        <v>6102</v>
      </c>
      <c r="B46" s="32" t="s">
        <v>44</v>
      </c>
      <c r="D46" s="34"/>
      <c r="E46" s="33"/>
      <c r="F46" s="36"/>
    </row>
    <row r="47" spans="1:8" s="21" customFormat="1" ht="22.5" customHeight="1" x14ac:dyDescent="0.25">
      <c r="A47" s="32">
        <v>6112</v>
      </c>
      <c r="B47" s="32" t="s">
        <v>45</v>
      </c>
      <c r="C47" s="33">
        <v>211080081</v>
      </c>
      <c r="D47" s="34">
        <f>C47/4</f>
        <v>52770020.25</v>
      </c>
      <c r="E47" s="35">
        <f t="shared" si="0"/>
        <v>0.25</v>
      </c>
      <c r="F47" s="36">
        <v>0.23</v>
      </c>
    </row>
    <row r="48" spans="1:8" s="21" customFormat="1" ht="22.5" customHeight="1" x14ac:dyDescent="0.25">
      <c r="A48" s="32">
        <v>6113</v>
      </c>
      <c r="B48" s="32" t="s">
        <v>46</v>
      </c>
      <c r="C48" s="33"/>
      <c r="D48" s="34">
        <f>C48/4</f>
        <v>0</v>
      </c>
      <c r="E48" s="35"/>
      <c r="F48" s="36"/>
    </row>
    <row r="49" spans="1:6" s="21" customFormat="1" ht="22.5" customHeight="1" x14ac:dyDescent="0.25">
      <c r="A49" s="32">
        <v>6115</v>
      </c>
      <c r="B49" s="32" t="s">
        <v>47</v>
      </c>
      <c r="C49" s="33">
        <v>307893574</v>
      </c>
      <c r="D49" s="34">
        <f>C49/4</f>
        <v>76973393.5</v>
      </c>
      <c r="E49" s="35">
        <f t="shared" si="0"/>
        <v>0.25</v>
      </c>
      <c r="F49" s="36">
        <v>0.25</v>
      </c>
    </row>
    <row r="50" spans="1:6" s="21" customFormat="1" ht="22.5" customHeight="1" x14ac:dyDescent="0.25">
      <c r="A50" s="32">
        <v>6116</v>
      </c>
      <c r="B50" s="32" t="s">
        <v>48</v>
      </c>
      <c r="C50" s="33">
        <v>43805993</v>
      </c>
      <c r="D50" s="34">
        <f>C50/4</f>
        <v>10951498.25</v>
      </c>
      <c r="E50" s="35">
        <f t="shared" si="0"/>
        <v>0.25</v>
      </c>
      <c r="F50" s="36">
        <v>0.25</v>
      </c>
    </row>
    <row r="51" spans="1:6" s="21" customFormat="1" ht="22.5" customHeight="1" x14ac:dyDescent="0.25">
      <c r="A51" s="29">
        <v>6250</v>
      </c>
      <c r="B51" s="29" t="s">
        <v>49</v>
      </c>
      <c r="C51" s="30">
        <f>SUM(C52:C53)</f>
        <v>2016000</v>
      </c>
      <c r="D51" s="30">
        <f>SUM(D52:D53)</f>
        <v>504000</v>
      </c>
      <c r="E51" s="30"/>
      <c r="F51" s="38"/>
    </row>
    <row r="52" spans="1:6" s="21" customFormat="1" ht="22.5" customHeight="1" x14ac:dyDescent="0.25">
      <c r="A52" s="39">
        <v>6253</v>
      </c>
      <c r="B52" s="39" t="s">
        <v>50</v>
      </c>
      <c r="C52" s="33"/>
      <c r="D52" s="33"/>
      <c r="E52" s="35"/>
      <c r="F52" s="17"/>
    </row>
    <row r="53" spans="1:6" s="21" customFormat="1" ht="22.5" customHeight="1" x14ac:dyDescent="0.25">
      <c r="A53" s="32">
        <v>6299</v>
      </c>
      <c r="B53" s="32" t="s">
        <v>51</v>
      </c>
      <c r="C53" s="33">
        <v>2016000</v>
      </c>
      <c r="D53" s="33">
        <f>C53/4</f>
        <v>504000</v>
      </c>
      <c r="E53" s="35">
        <f t="shared" ref="E53:E58" si="1">(D53/C53)</f>
        <v>0.25</v>
      </c>
      <c r="F53" s="17"/>
    </row>
    <row r="54" spans="1:6" s="21" customFormat="1" ht="22.5" customHeight="1" x14ac:dyDescent="0.25">
      <c r="A54" s="29">
        <v>6300</v>
      </c>
      <c r="B54" s="29" t="s">
        <v>52</v>
      </c>
      <c r="C54" s="30">
        <f>SUM(C55:C58)</f>
        <v>474912152</v>
      </c>
      <c r="D54" s="30">
        <f>SUM(D55:D58)</f>
        <v>118728038</v>
      </c>
      <c r="E54" s="31"/>
      <c r="F54" s="31"/>
    </row>
    <row r="55" spans="1:6" s="21" customFormat="1" ht="22.5" customHeight="1" x14ac:dyDescent="0.25">
      <c r="A55" s="32">
        <v>6301</v>
      </c>
      <c r="B55" s="32" t="s">
        <v>53</v>
      </c>
      <c r="C55" s="33">
        <v>353658106</v>
      </c>
      <c r="D55" s="33">
        <f>C55/4</f>
        <v>88414526.5</v>
      </c>
      <c r="E55" s="35">
        <f t="shared" si="1"/>
        <v>0.25</v>
      </c>
      <c r="F55" s="36">
        <v>0.24</v>
      </c>
    </row>
    <row r="56" spans="1:6" s="21" customFormat="1" ht="22.5" customHeight="1" x14ac:dyDescent="0.25">
      <c r="A56" s="32">
        <v>6302</v>
      </c>
      <c r="B56" s="32" t="s">
        <v>54</v>
      </c>
      <c r="C56" s="33">
        <v>60627023</v>
      </c>
      <c r="D56" s="40">
        <f>C56/4</f>
        <v>15156755.75</v>
      </c>
      <c r="E56" s="35">
        <f t="shared" si="1"/>
        <v>0.25</v>
      </c>
      <c r="F56" s="36">
        <v>0.23</v>
      </c>
    </row>
    <row r="57" spans="1:6" s="21" customFormat="1" ht="22.5" customHeight="1" x14ac:dyDescent="0.25">
      <c r="A57" s="32">
        <v>6303</v>
      </c>
      <c r="B57" s="32" t="s">
        <v>55</v>
      </c>
      <c r="C57" s="33">
        <v>40418015</v>
      </c>
      <c r="D57" s="33">
        <f>C57/4</f>
        <v>10104503.75</v>
      </c>
      <c r="E57" s="35">
        <f t="shared" si="1"/>
        <v>0.25</v>
      </c>
      <c r="F57" s="36">
        <v>0.23</v>
      </c>
    </row>
    <row r="58" spans="1:6" s="21" customFormat="1" ht="22.5" customHeight="1" x14ac:dyDescent="0.25">
      <c r="A58" s="32">
        <v>6304</v>
      </c>
      <c r="B58" s="32" t="s">
        <v>56</v>
      </c>
      <c r="C58" s="33">
        <v>20209008</v>
      </c>
      <c r="D58" s="33">
        <f>C58/4</f>
        <v>5052252</v>
      </c>
      <c r="E58" s="35">
        <f t="shared" si="1"/>
        <v>0.25</v>
      </c>
      <c r="F58" s="36">
        <v>0.23</v>
      </c>
    </row>
    <row r="59" spans="1:6" s="46" customFormat="1" ht="36" customHeight="1" x14ac:dyDescent="0.35">
      <c r="A59" s="41">
        <v>6051</v>
      </c>
      <c r="B59" s="42" t="s">
        <v>57</v>
      </c>
      <c r="C59" s="43">
        <f>C60</f>
        <v>65504400</v>
      </c>
      <c r="D59" s="43">
        <f>D60</f>
        <v>16376100</v>
      </c>
      <c r="E59" s="44">
        <f>E60</f>
        <v>0</v>
      </c>
      <c r="F59" s="45"/>
    </row>
    <row r="60" spans="1:6" s="21" customFormat="1" ht="22.5" customHeight="1" x14ac:dyDescent="0.25">
      <c r="A60" s="47">
        <v>6051</v>
      </c>
      <c r="B60" s="32" t="s">
        <v>58</v>
      </c>
      <c r="C60" s="33">
        <v>65504400</v>
      </c>
      <c r="D60" s="33">
        <f>C60/4</f>
        <v>16376100</v>
      </c>
      <c r="E60" s="35"/>
      <c r="F60" s="36"/>
    </row>
    <row r="61" spans="1:6" s="21" customFormat="1" ht="22.5" customHeight="1" x14ac:dyDescent="0.25">
      <c r="A61" s="29">
        <v>6500</v>
      </c>
      <c r="B61" s="29" t="s">
        <v>59</v>
      </c>
      <c r="C61" s="48">
        <f>SUM(C62:C64)</f>
        <v>66000000</v>
      </c>
      <c r="D61" s="48">
        <f>SUM(D62:D64)</f>
        <v>16500000</v>
      </c>
      <c r="E61" s="31"/>
      <c r="F61" s="31"/>
    </row>
    <row r="62" spans="1:6" s="21" customFormat="1" ht="22.5" customHeight="1" x14ac:dyDescent="0.25">
      <c r="A62" s="32">
        <v>6501</v>
      </c>
      <c r="B62" s="32" t="s">
        <v>60</v>
      </c>
      <c r="C62" s="49">
        <v>60000000</v>
      </c>
      <c r="D62" s="33">
        <f>C62/4</f>
        <v>15000000</v>
      </c>
      <c r="E62" s="35">
        <f t="shared" ref="E62:E71" si="2">(D62/C62)</f>
        <v>0.25</v>
      </c>
      <c r="F62" s="36">
        <v>0.25</v>
      </c>
    </row>
    <row r="63" spans="1:6" s="21" customFormat="1" ht="22.5" customHeight="1" x14ac:dyDescent="0.25">
      <c r="A63" s="32">
        <v>6502</v>
      </c>
      <c r="B63" s="32" t="s">
        <v>61</v>
      </c>
      <c r="C63" s="49">
        <v>0</v>
      </c>
      <c r="D63" s="33">
        <f>C63/4</f>
        <v>0</v>
      </c>
      <c r="E63" s="35"/>
      <c r="F63" s="36"/>
    </row>
    <row r="64" spans="1:6" s="21" customFormat="1" ht="22.5" customHeight="1" x14ac:dyDescent="0.25">
      <c r="A64" s="32">
        <v>6504</v>
      </c>
      <c r="B64" s="32" t="s">
        <v>62</v>
      </c>
      <c r="C64" s="49">
        <v>6000000</v>
      </c>
      <c r="D64" s="33">
        <f>C64/4</f>
        <v>1500000</v>
      </c>
      <c r="E64" s="35">
        <f t="shared" si="2"/>
        <v>0.25</v>
      </c>
      <c r="F64" s="36"/>
    </row>
    <row r="65" spans="1:6" s="21" customFormat="1" ht="22.5" customHeight="1" x14ac:dyDescent="0.25">
      <c r="A65" s="29">
        <v>6550</v>
      </c>
      <c r="B65" s="29" t="s">
        <v>63</v>
      </c>
      <c r="C65" s="50">
        <f>SUM(C66:C71)</f>
        <v>70577159</v>
      </c>
      <c r="D65" s="50">
        <f>SUM(D66:D69)</f>
        <v>12250000</v>
      </c>
      <c r="E65" s="31"/>
      <c r="F65" s="31"/>
    </row>
    <row r="66" spans="1:6" s="21" customFormat="1" ht="22.5" customHeight="1" x14ac:dyDescent="0.25">
      <c r="A66" s="32">
        <v>6551</v>
      </c>
      <c r="B66" s="32" t="s">
        <v>64</v>
      </c>
      <c r="C66" s="49">
        <v>24000000</v>
      </c>
      <c r="D66" s="33">
        <f t="shared" ref="D66:D76" si="3">C66/4</f>
        <v>6000000</v>
      </c>
      <c r="E66" s="35">
        <f t="shared" si="2"/>
        <v>0.25</v>
      </c>
      <c r="F66" s="36">
        <v>0.17</v>
      </c>
    </row>
    <row r="67" spans="1:6" s="21" customFormat="1" ht="22.5" customHeight="1" x14ac:dyDescent="0.25">
      <c r="A67" s="32">
        <v>6552</v>
      </c>
      <c r="B67" s="32" t="s">
        <v>65</v>
      </c>
      <c r="C67" s="49">
        <v>12000000</v>
      </c>
      <c r="D67" s="33">
        <f t="shared" si="3"/>
        <v>3000000</v>
      </c>
      <c r="E67" s="35">
        <f t="shared" si="2"/>
        <v>0.25</v>
      </c>
      <c r="F67" s="36">
        <v>0.01</v>
      </c>
    </row>
    <row r="68" spans="1:6" s="21" customFormat="1" ht="22.5" customHeight="1" x14ac:dyDescent="0.25">
      <c r="A68" s="32">
        <v>6559</v>
      </c>
      <c r="B68" s="32" t="s">
        <v>66</v>
      </c>
      <c r="C68" s="49">
        <v>3000000</v>
      </c>
      <c r="D68" s="33">
        <f t="shared" si="3"/>
        <v>750000</v>
      </c>
      <c r="E68" s="35">
        <f t="shared" si="2"/>
        <v>0.25</v>
      </c>
      <c r="F68" s="51">
        <v>0.06</v>
      </c>
    </row>
    <row r="69" spans="1:6" s="21" customFormat="1" ht="22.5" customHeight="1" x14ac:dyDescent="0.25">
      <c r="A69" s="32">
        <v>6559</v>
      </c>
      <c r="B69" s="32" t="s">
        <v>67</v>
      </c>
      <c r="C69" s="49">
        <v>10000000</v>
      </c>
      <c r="D69" s="33">
        <f t="shared" si="3"/>
        <v>2500000</v>
      </c>
      <c r="E69" s="35">
        <f t="shared" si="2"/>
        <v>0.25</v>
      </c>
      <c r="F69" s="51"/>
    </row>
    <row r="70" spans="1:6" s="21" customFormat="1" ht="22.5" customHeight="1" x14ac:dyDescent="0.25">
      <c r="A70" s="32">
        <v>6559</v>
      </c>
      <c r="B70" s="32" t="s">
        <v>68</v>
      </c>
      <c r="C70" s="49">
        <v>10000000</v>
      </c>
      <c r="D70" s="33">
        <f t="shared" si="3"/>
        <v>2500000</v>
      </c>
      <c r="E70" s="35">
        <f t="shared" si="2"/>
        <v>0.25</v>
      </c>
      <c r="F70" s="51"/>
    </row>
    <row r="71" spans="1:6" s="21" customFormat="1" ht="22.5" customHeight="1" x14ac:dyDescent="0.25">
      <c r="A71" s="32">
        <v>6559</v>
      </c>
      <c r="B71" s="32" t="s">
        <v>69</v>
      </c>
      <c r="C71" s="49">
        <v>11577159</v>
      </c>
      <c r="D71" s="33">
        <f t="shared" si="3"/>
        <v>2894289.75</v>
      </c>
      <c r="E71" s="35">
        <f t="shared" si="2"/>
        <v>0.25</v>
      </c>
      <c r="F71" s="51"/>
    </row>
    <row r="72" spans="1:6" s="21" customFormat="1" ht="22.5" customHeight="1" x14ac:dyDescent="0.25">
      <c r="A72" s="29">
        <v>6600</v>
      </c>
      <c r="B72" s="29" t="s">
        <v>70</v>
      </c>
      <c r="C72" s="50">
        <f>SUM(C73:C76)</f>
        <v>24000000</v>
      </c>
      <c r="D72" s="50">
        <f>SUM(D73:D76)</f>
        <v>6000000</v>
      </c>
      <c r="E72" s="31"/>
      <c r="F72" s="31"/>
    </row>
    <row r="73" spans="1:6" s="21" customFormat="1" ht="22.5" customHeight="1" x14ac:dyDescent="0.25">
      <c r="A73" s="32">
        <v>6601</v>
      </c>
      <c r="B73" s="32" t="s">
        <v>71</v>
      </c>
      <c r="C73" s="49">
        <v>12000000</v>
      </c>
      <c r="D73" s="33">
        <f t="shared" si="3"/>
        <v>3000000</v>
      </c>
      <c r="E73" s="35">
        <f t="shared" ref="E73:E88" si="4">(D73/C73)</f>
        <v>0.25</v>
      </c>
      <c r="F73" s="36">
        <v>0.18</v>
      </c>
    </row>
    <row r="74" spans="1:6" s="21" customFormat="1" ht="22.5" customHeight="1" x14ac:dyDescent="0.25">
      <c r="A74" s="32">
        <v>6605</v>
      </c>
      <c r="B74" s="32" t="s">
        <v>72</v>
      </c>
      <c r="C74" s="49">
        <v>6600000</v>
      </c>
      <c r="D74" s="33">
        <f t="shared" si="3"/>
        <v>1650000</v>
      </c>
      <c r="E74" s="35">
        <f t="shared" si="4"/>
        <v>0.25</v>
      </c>
      <c r="F74" s="36">
        <v>0.12</v>
      </c>
    </row>
    <row r="75" spans="1:6" s="21" customFormat="1" ht="22.5" customHeight="1" x14ac:dyDescent="0.25">
      <c r="A75" s="32">
        <v>6608</v>
      </c>
      <c r="B75" s="32" t="s">
        <v>73</v>
      </c>
      <c r="C75" s="49">
        <v>0</v>
      </c>
      <c r="D75" s="33">
        <f t="shared" si="3"/>
        <v>0</v>
      </c>
      <c r="E75" s="35"/>
      <c r="F75" s="36"/>
    </row>
    <row r="76" spans="1:6" s="21" customFormat="1" ht="22.5" customHeight="1" x14ac:dyDescent="0.25">
      <c r="A76" s="32">
        <v>6618</v>
      </c>
      <c r="B76" s="32" t="s">
        <v>74</v>
      </c>
      <c r="C76" s="49">
        <v>5400000</v>
      </c>
      <c r="D76" s="33">
        <f t="shared" si="3"/>
        <v>1350000</v>
      </c>
      <c r="E76" s="35">
        <f t="shared" si="4"/>
        <v>0.25</v>
      </c>
      <c r="F76" s="36">
        <v>0.25</v>
      </c>
    </row>
    <row r="77" spans="1:6" s="21" customFormat="1" ht="22.5" customHeight="1" x14ac:dyDescent="0.25">
      <c r="A77" s="29">
        <v>6650</v>
      </c>
      <c r="B77" s="29" t="s">
        <v>75</v>
      </c>
      <c r="C77" s="50">
        <f>SUM(C78:C79)</f>
        <v>2070000</v>
      </c>
      <c r="D77" s="50">
        <f>SUM(D78:D79)</f>
        <v>0</v>
      </c>
      <c r="E77" s="31"/>
      <c r="F77" s="17"/>
    </row>
    <row r="78" spans="1:6" s="21" customFormat="1" ht="22.5" customHeight="1" x14ac:dyDescent="0.25">
      <c r="A78" s="32">
        <v>6657</v>
      </c>
      <c r="B78" s="32" t="s">
        <v>76</v>
      </c>
      <c r="C78" s="49">
        <v>1200000</v>
      </c>
      <c r="D78" s="49"/>
      <c r="E78" s="35">
        <f t="shared" si="4"/>
        <v>0</v>
      </c>
      <c r="F78" s="17"/>
    </row>
    <row r="79" spans="1:6" s="21" customFormat="1" ht="22.5" customHeight="1" x14ac:dyDescent="0.25">
      <c r="A79" s="32">
        <v>6699</v>
      </c>
      <c r="B79" s="32" t="s">
        <v>77</v>
      </c>
      <c r="C79" s="49">
        <v>870000</v>
      </c>
      <c r="D79" s="49"/>
      <c r="E79" s="35">
        <f t="shared" si="4"/>
        <v>0</v>
      </c>
      <c r="F79" s="17"/>
    </row>
    <row r="80" spans="1:6" s="21" customFormat="1" ht="22.5" customHeight="1" x14ac:dyDescent="0.25">
      <c r="A80" s="29">
        <v>6700</v>
      </c>
      <c r="B80" s="29" t="s">
        <v>78</v>
      </c>
      <c r="C80" s="50">
        <f>SUM(C81:C85)</f>
        <v>163000000</v>
      </c>
      <c r="D80" s="50">
        <f>SUM(D81:D85)</f>
        <v>40750000</v>
      </c>
      <c r="E80" s="31"/>
      <c r="F80" s="17"/>
    </row>
    <row r="81" spans="1:6" s="21" customFormat="1" ht="22.5" customHeight="1" x14ac:dyDescent="0.25">
      <c r="A81" s="32">
        <v>6701</v>
      </c>
      <c r="B81" s="32" t="s">
        <v>79</v>
      </c>
      <c r="C81" s="49">
        <v>50000000</v>
      </c>
      <c r="D81" s="33">
        <f t="shared" ref="D81:D105" si="5">C81/4</f>
        <v>12500000</v>
      </c>
      <c r="E81" s="35">
        <f t="shared" si="4"/>
        <v>0.25</v>
      </c>
      <c r="F81" s="36">
        <v>0.2</v>
      </c>
    </row>
    <row r="82" spans="1:6" s="21" customFormat="1" ht="22.5" customHeight="1" x14ac:dyDescent="0.25">
      <c r="A82" s="32">
        <v>6702</v>
      </c>
      <c r="B82" s="32" t="s">
        <v>80</v>
      </c>
      <c r="C82" s="49">
        <v>70000000</v>
      </c>
      <c r="D82" s="33">
        <f t="shared" si="5"/>
        <v>17500000</v>
      </c>
      <c r="E82" s="35">
        <f t="shared" si="4"/>
        <v>0.25</v>
      </c>
      <c r="F82" s="36">
        <v>0.11</v>
      </c>
    </row>
    <row r="83" spans="1:6" s="21" customFormat="1" ht="22.5" customHeight="1" x14ac:dyDescent="0.25">
      <c r="A83" s="32">
        <v>6703</v>
      </c>
      <c r="B83" s="32" t="s">
        <v>81</v>
      </c>
      <c r="C83" s="49">
        <v>15000000</v>
      </c>
      <c r="D83" s="33">
        <f t="shared" si="5"/>
        <v>3750000</v>
      </c>
      <c r="E83" s="35">
        <f t="shared" si="4"/>
        <v>0.25</v>
      </c>
      <c r="F83" s="52">
        <v>0.05</v>
      </c>
    </row>
    <row r="84" spans="1:6" s="21" customFormat="1" ht="22.5" customHeight="1" x14ac:dyDescent="0.25">
      <c r="A84" s="32">
        <v>6704</v>
      </c>
      <c r="B84" s="32" t="s">
        <v>82</v>
      </c>
      <c r="C84" s="49">
        <v>18000000</v>
      </c>
      <c r="D84" s="33">
        <f t="shared" si="5"/>
        <v>4500000</v>
      </c>
      <c r="E84" s="35">
        <f t="shared" si="4"/>
        <v>0.25</v>
      </c>
      <c r="F84" s="36">
        <v>0.2</v>
      </c>
    </row>
    <row r="85" spans="1:6" s="21" customFormat="1" ht="22.5" customHeight="1" x14ac:dyDescent="0.25">
      <c r="A85" s="32">
        <v>6749</v>
      </c>
      <c r="B85" s="32" t="s">
        <v>83</v>
      </c>
      <c r="C85" s="49">
        <v>10000000</v>
      </c>
      <c r="D85" s="33">
        <f t="shared" si="5"/>
        <v>2500000</v>
      </c>
      <c r="E85" s="35">
        <f t="shared" si="4"/>
        <v>0.25</v>
      </c>
      <c r="F85" s="36"/>
    </row>
    <row r="86" spans="1:6" s="46" customFormat="1" ht="22.5" customHeight="1" x14ac:dyDescent="0.25">
      <c r="A86" s="41">
        <v>6750</v>
      </c>
      <c r="B86" s="41" t="s">
        <v>84</v>
      </c>
      <c r="C86" s="50">
        <f>SUM(C87:C88)</f>
        <v>3000000</v>
      </c>
      <c r="D86" s="50">
        <f>SUM(D87:D88)</f>
        <v>750000</v>
      </c>
      <c r="E86" s="50"/>
      <c r="F86" s="53"/>
    </row>
    <row r="87" spans="1:6" s="21" customFormat="1" ht="22.5" customHeight="1" x14ac:dyDescent="0.25">
      <c r="A87" s="32">
        <v>6757</v>
      </c>
      <c r="B87" s="32" t="s">
        <v>85</v>
      </c>
      <c r="C87" s="49"/>
      <c r="D87" s="33"/>
      <c r="E87" s="35"/>
      <c r="F87" s="36"/>
    </row>
    <row r="88" spans="1:6" s="21" customFormat="1" ht="22.5" customHeight="1" x14ac:dyDescent="0.25">
      <c r="A88" s="32">
        <v>6799</v>
      </c>
      <c r="B88" s="32" t="s">
        <v>86</v>
      </c>
      <c r="C88" s="49">
        <v>3000000</v>
      </c>
      <c r="D88" s="33">
        <f t="shared" si="5"/>
        <v>750000</v>
      </c>
      <c r="E88" s="35">
        <f t="shared" si="4"/>
        <v>0.25</v>
      </c>
      <c r="F88" s="36"/>
    </row>
    <row r="89" spans="1:6" s="21" customFormat="1" ht="22.5" customHeight="1" x14ac:dyDescent="0.25">
      <c r="A89" s="54">
        <v>6900</v>
      </c>
      <c r="B89" s="29" t="s">
        <v>87</v>
      </c>
      <c r="C89" s="50">
        <f>SUM(C90:C95)</f>
        <v>65000000</v>
      </c>
      <c r="D89" s="50">
        <f>SUM(D90:D95)</f>
        <v>7500000</v>
      </c>
      <c r="E89" s="31"/>
      <c r="F89" s="17"/>
    </row>
    <row r="90" spans="1:6" s="21" customFormat="1" ht="22.5" customHeight="1" x14ac:dyDescent="0.25">
      <c r="A90" s="55">
        <v>6905</v>
      </c>
      <c r="B90" s="32" t="s">
        <v>88</v>
      </c>
      <c r="C90" s="49">
        <v>10000000</v>
      </c>
      <c r="D90" s="49"/>
      <c r="E90" s="35">
        <f>(D90/C90)</f>
        <v>0</v>
      </c>
      <c r="F90" s="52">
        <v>0.18</v>
      </c>
    </row>
    <row r="91" spans="1:6" s="21" customFormat="1" ht="22.5" customHeight="1" x14ac:dyDescent="0.25">
      <c r="A91" s="55">
        <v>6907</v>
      </c>
      <c r="B91" s="32" t="s">
        <v>89</v>
      </c>
      <c r="C91" s="49">
        <v>20000000</v>
      </c>
      <c r="D91" s="49"/>
      <c r="E91" s="35">
        <f>(D91/C91)</f>
        <v>0</v>
      </c>
      <c r="F91" s="52">
        <v>0.18</v>
      </c>
    </row>
    <row r="92" spans="1:6" s="21" customFormat="1" ht="22.5" customHeight="1" x14ac:dyDescent="0.25">
      <c r="A92" s="32">
        <v>6912</v>
      </c>
      <c r="B92" s="32" t="s">
        <v>90</v>
      </c>
      <c r="C92" s="49">
        <v>10000000</v>
      </c>
      <c r="D92" s="33">
        <f t="shared" si="5"/>
        <v>2500000</v>
      </c>
      <c r="E92" s="35">
        <f>(D92/C92)</f>
        <v>0.25</v>
      </c>
      <c r="F92" s="52">
        <v>0.18</v>
      </c>
    </row>
    <row r="93" spans="1:6" s="21" customFormat="1" ht="22.5" customHeight="1" x14ac:dyDescent="0.25">
      <c r="A93" s="32">
        <v>6913</v>
      </c>
      <c r="B93" s="32" t="s">
        <v>91</v>
      </c>
      <c r="C93" s="49">
        <v>10000000</v>
      </c>
      <c r="D93" s="33">
        <f t="shared" si="5"/>
        <v>2500000</v>
      </c>
      <c r="E93" s="35">
        <f>(D93/C93)</f>
        <v>0.25</v>
      </c>
      <c r="F93" s="52">
        <v>0.15</v>
      </c>
    </row>
    <row r="94" spans="1:6" s="21" customFormat="1" ht="22.5" customHeight="1" x14ac:dyDescent="0.25">
      <c r="A94" s="32">
        <v>6921</v>
      </c>
      <c r="B94" s="32" t="s">
        <v>92</v>
      </c>
      <c r="C94" s="49">
        <v>10000000</v>
      </c>
      <c r="D94" s="33">
        <f t="shared" si="5"/>
        <v>2500000</v>
      </c>
      <c r="E94" s="35">
        <f t="shared" ref="E94:E112" si="6">(D94/C94)</f>
        <v>0.25</v>
      </c>
      <c r="F94" s="56">
        <v>0.18</v>
      </c>
    </row>
    <row r="95" spans="1:6" s="21" customFormat="1" ht="35.25" customHeight="1" x14ac:dyDescent="0.25">
      <c r="A95" s="32">
        <v>6949</v>
      </c>
      <c r="B95" s="57" t="s">
        <v>93</v>
      </c>
      <c r="C95" s="49">
        <v>5000000</v>
      </c>
      <c r="D95" s="33"/>
      <c r="E95" s="35">
        <f t="shared" si="6"/>
        <v>0</v>
      </c>
      <c r="F95" s="58">
        <v>0.13</v>
      </c>
    </row>
    <row r="96" spans="1:6" s="21" customFormat="1" ht="22.5" customHeight="1" x14ac:dyDescent="0.25">
      <c r="A96" s="29">
        <v>7000</v>
      </c>
      <c r="B96" s="29" t="s">
        <v>94</v>
      </c>
      <c r="C96" s="50">
        <f>SUM(C97:C106)</f>
        <v>112260000</v>
      </c>
      <c r="D96" s="50">
        <f>SUM(D97:D105)</f>
        <v>27565000</v>
      </c>
      <c r="E96" s="31"/>
      <c r="F96" s="17"/>
    </row>
    <row r="97" spans="1:6" s="21" customFormat="1" ht="22.5" customHeight="1" x14ac:dyDescent="0.25">
      <c r="A97" s="32">
        <v>7001</v>
      </c>
      <c r="B97" s="32" t="s">
        <v>95</v>
      </c>
      <c r="C97" s="49">
        <v>10000000</v>
      </c>
      <c r="D97" s="33">
        <f t="shared" si="5"/>
        <v>2500000</v>
      </c>
      <c r="E97" s="35">
        <f>(D97/C97)</f>
        <v>0.25</v>
      </c>
      <c r="F97" s="17"/>
    </row>
    <row r="98" spans="1:6" s="21" customFormat="1" ht="22.5" customHeight="1" x14ac:dyDescent="0.25">
      <c r="A98" s="32">
        <v>7001</v>
      </c>
      <c r="B98" s="32" t="s">
        <v>96</v>
      </c>
      <c r="C98" s="49">
        <v>6750000</v>
      </c>
      <c r="D98" s="33">
        <f t="shared" si="5"/>
        <v>1687500</v>
      </c>
      <c r="E98" s="35">
        <f t="shared" si="6"/>
        <v>0.25</v>
      </c>
      <c r="F98" s="17"/>
    </row>
    <row r="99" spans="1:6" s="21" customFormat="1" ht="22.5" customHeight="1" x14ac:dyDescent="0.25">
      <c r="A99" s="32">
        <v>7001</v>
      </c>
      <c r="B99" s="32" t="s">
        <v>97</v>
      </c>
      <c r="C99" s="49">
        <v>600000</v>
      </c>
      <c r="D99" s="33">
        <f t="shared" si="5"/>
        <v>150000</v>
      </c>
      <c r="E99" s="35">
        <f t="shared" si="6"/>
        <v>0.25</v>
      </c>
      <c r="F99" s="17"/>
    </row>
    <row r="100" spans="1:6" s="21" customFormat="1" ht="22.5" customHeight="1" x14ac:dyDescent="0.25">
      <c r="A100" s="32">
        <v>7004</v>
      </c>
      <c r="B100" s="32" t="s">
        <v>98</v>
      </c>
      <c r="C100" s="49">
        <v>910000</v>
      </c>
      <c r="D100" s="33">
        <f t="shared" si="5"/>
        <v>227500</v>
      </c>
      <c r="E100" s="35">
        <f t="shared" si="6"/>
        <v>0.25</v>
      </c>
      <c r="F100" s="17"/>
    </row>
    <row r="101" spans="1:6" s="21" customFormat="1" ht="36.75" customHeight="1" x14ac:dyDescent="0.25">
      <c r="A101" s="32">
        <v>7012</v>
      </c>
      <c r="B101" s="57" t="s">
        <v>99</v>
      </c>
      <c r="C101" s="49">
        <v>2000000</v>
      </c>
      <c r="D101" s="33">
        <f t="shared" si="5"/>
        <v>500000</v>
      </c>
      <c r="E101" s="35">
        <f t="shared" si="6"/>
        <v>0.25</v>
      </c>
      <c r="F101" s="17"/>
    </row>
    <row r="102" spans="1:6" s="21" customFormat="1" ht="22.5" customHeight="1" x14ac:dyDescent="0.25">
      <c r="A102" s="59">
        <v>7049</v>
      </c>
      <c r="B102" s="32" t="s">
        <v>100</v>
      </c>
      <c r="C102" s="49">
        <v>15000000</v>
      </c>
      <c r="D102" s="33">
        <f t="shared" si="5"/>
        <v>3750000</v>
      </c>
      <c r="E102" s="35">
        <f t="shared" si="6"/>
        <v>0.25</v>
      </c>
      <c r="F102" s="17"/>
    </row>
    <row r="103" spans="1:6" s="21" customFormat="1" ht="22.5" customHeight="1" x14ac:dyDescent="0.25">
      <c r="A103" s="59">
        <v>7049</v>
      </c>
      <c r="B103" s="32" t="s">
        <v>101</v>
      </c>
      <c r="C103" s="49">
        <v>10000000</v>
      </c>
      <c r="D103" s="33">
        <f t="shared" si="5"/>
        <v>2500000</v>
      </c>
      <c r="E103" s="35">
        <f t="shared" si="6"/>
        <v>0.25</v>
      </c>
      <c r="F103" s="52">
        <v>7.0000000000000007E-2</v>
      </c>
    </row>
    <row r="104" spans="1:6" s="21" customFormat="1" ht="22.5" customHeight="1" x14ac:dyDescent="0.25">
      <c r="A104" s="59">
        <v>7049</v>
      </c>
      <c r="B104" s="32" t="s">
        <v>102</v>
      </c>
      <c r="C104" s="49">
        <v>60000000</v>
      </c>
      <c r="D104" s="33">
        <f t="shared" si="5"/>
        <v>15000000</v>
      </c>
      <c r="E104" s="35">
        <f t="shared" si="6"/>
        <v>0.25</v>
      </c>
      <c r="F104" s="60"/>
    </row>
    <row r="105" spans="1:6" s="21" customFormat="1" ht="22.5" customHeight="1" x14ac:dyDescent="0.25">
      <c r="A105" s="59">
        <v>7049</v>
      </c>
      <c r="B105" s="32" t="s">
        <v>103</v>
      </c>
      <c r="C105" s="49">
        <v>5000000</v>
      </c>
      <c r="D105" s="33">
        <f t="shared" si="5"/>
        <v>1250000</v>
      </c>
      <c r="E105" s="35">
        <f t="shared" si="6"/>
        <v>0.25</v>
      </c>
      <c r="F105" s="60"/>
    </row>
    <row r="106" spans="1:6" s="21" customFormat="1" ht="22.5" customHeight="1" x14ac:dyDescent="0.25">
      <c r="A106" s="59">
        <v>7049</v>
      </c>
      <c r="B106" s="32" t="s">
        <v>104</v>
      </c>
      <c r="C106" s="49">
        <v>2000000</v>
      </c>
      <c r="D106" s="33"/>
      <c r="E106" s="35">
        <f t="shared" si="6"/>
        <v>0</v>
      </c>
      <c r="F106" s="60"/>
    </row>
    <row r="107" spans="1:6" s="21" customFormat="1" ht="22.5" customHeight="1" x14ac:dyDescent="0.25">
      <c r="A107" s="29">
        <v>7050</v>
      </c>
      <c r="B107" s="29" t="s">
        <v>83</v>
      </c>
      <c r="C107" s="50">
        <f>SUM(C108)</f>
        <v>2000000</v>
      </c>
      <c r="D107" s="50">
        <f>SUM(D110:D113)</f>
        <v>11303110.25</v>
      </c>
      <c r="E107" s="31"/>
      <c r="F107" s="36"/>
    </row>
    <row r="108" spans="1:6" s="21" customFormat="1" ht="28.5" customHeight="1" x14ac:dyDescent="0.25">
      <c r="A108" s="39">
        <v>7053</v>
      </c>
      <c r="B108" s="61" t="s">
        <v>105</v>
      </c>
      <c r="C108" s="62">
        <v>2000000</v>
      </c>
      <c r="D108" s="62"/>
      <c r="E108" s="63"/>
      <c r="F108" s="36"/>
    </row>
    <row r="109" spans="1:6" s="21" customFormat="1" ht="22.5" customHeight="1" x14ac:dyDescent="0.25">
      <c r="A109" s="29">
        <v>7750</v>
      </c>
      <c r="B109" s="29" t="s">
        <v>83</v>
      </c>
      <c r="C109" s="50">
        <f>SUM(C110:C114)</f>
        <v>45212441</v>
      </c>
      <c r="D109" s="50">
        <f>SUM(D110:D114)</f>
        <v>11303110.25</v>
      </c>
      <c r="E109" s="31"/>
      <c r="F109" s="36"/>
    </row>
    <row r="110" spans="1:6" s="69" customFormat="1" ht="22.5" customHeight="1" x14ac:dyDescent="0.25">
      <c r="A110" s="64">
        <v>7053</v>
      </c>
      <c r="B110" s="64" t="s">
        <v>106</v>
      </c>
      <c r="C110" s="65">
        <v>0</v>
      </c>
      <c r="D110" s="66">
        <f>C110/4</f>
        <v>0</v>
      </c>
      <c r="E110" s="67"/>
      <c r="F110" s="68"/>
    </row>
    <row r="111" spans="1:6" s="21" customFormat="1" ht="22.5" customHeight="1" x14ac:dyDescent="0.25">
      <c r="A111" s="32">
        <v>7756</v>
      </c>
      <c r="B111" s="32" t="s">
        <v>107</v>
      </c>
      <c r="C111" s="49">
        <v>0</v>
      </c>
      <c r="D111" s="33">
        <f>C111/4</f>
        <v>0</v>
      </c>
      <c r="E111" s="35"/>
      <c r="F111" s="36"/>
    </row>
    <row r="112" spans="1:6" s="21" customFormat="1" ht="22.5" customHeight="1" x14ac:dyDescent="0.25">
      <c r="A112" s="47">
        <v>7764</v>
      </c>
      <c r="B112" s="32" t="s">
        <v>108</v>
      </c>
      <c r="C112" s="49">
        <v>33648000</v>
      </c>
      <c r="D112" s="33">
        <f>C112/4</f>
        <v>8412000</v>
      </c>
      <c r="E112" s="35">
        <f t="shared" si="6"/>
        <v>0.25</v>
      </c>
      <c r="F112" s="17"/>
    </row>
    <row r="113" spans="1:8" s="21" customFormat="1" ht="22.5" customHeight="1" x14ac:dyDescent="0.25">
      <c r="A113" s="47">
        <v>7799</v>
      </c>
      <c r="B113" s="32" t="s">
        <v>104</v>
      </c>
      <c r="C113" s="49">
        <v>11564441</v>
      </c>
      <c r="D113" s="33">
        <f>C113/4</f>
        <v>2891110.25</v>
      </c>
      <c r="E113" s="35"/>
      <c r="F113" s="58">
        <v>0.05</v>
      </c>
    </row>
    <row r="114" spans="1:8" s="21" customFormat="1" ht="22.5" customHeight="1" x14ac:dyDescent="0.25">
      <c r="A114" s="47">
        <v>7799</v>
      </c>
      <c r="B114" s="32" t="s">
        <v>109</v>
      </c>
      <c r="C114" s="49"/>
      <c r="D114" s="33">
        <f>C114/4</f>
        <v>0</v>
      </c>
      <c r="E114" s="35"/>
      <c r="F114" s="17"/>
    </row>
    <row r="115" spans="1:8" s="21" customFormat="1" ht="35.25" customHeight="1" x14ac:dyDescent="0.25">
      <c r="A115" s="70">
        <v>1.2</v>
      </c>
      <c r="B115" s="71" t="s">
        <v>34</v>
      </c>
      <c r="C115" s="72">
        <f>C116+C120+C127+C129+C131+C140</f>
        <v>400703000</v>
      </c>
      <c r="D115" s="72">
        <f>D116+D120+D127+D129+D131+D140</f>
        <v>161625750</v>
      </c>
      <c r="E115" s="72"/>
      <c r="F115" s="70"/>
      <c r="G115" s="73"/>
    </row>
    <row r="116" spans="1:8" s="21" customFormat="1" ht="22.5" customHeight="1" x14ac:dyDescent="0.25">
      <c r="A116" s="29">
        <v>6100</v>
      </c>
      <c r="B116" s="54" t="s">
        <v>39</v>
      </c>
      <c r="C116" s="74">
        <f>SUM(C117:C119)</f>
        <v>250000000</v>
      </c>
      <c r="D116" s="74">
        <f>SUM(D117:D119)</f>
        <v>125000000</v>
      </c>
      <c r="E116" s="35">
        <f>(D116/C116)</f>
        <v>0.5</v>
      </c>
      <c r="F116" s="75"/>
    </row>
    <row r="117" spans="1:8" s="21" customFormat="1" ht="22.5" customHeight="1" x14ac:dyDescent="0.25">
      <c r="A117" s="47">
        <v>6103</v>
      </c>
      <c r="B117" s="32" t="s">
        <v>110</v>
      </c>
      <c r="C117" s="76">
        <v>0</v>
      </c>
      <c r="D117" s="76">
        <f>C117/4</f>
        <v>0</v>
      </c>
      <c r="E117" s="35"/>
      <c r="F117" s="36"/>
    </row>
    <row r="118" spans="1:8" s="21" customFormat="1" ht="22.5" customHeight="1" x14ac:dyDescent="0.25">
      <c r="A118" s="32">
        <v>6106</v>
      </c>
      <c r="B118" s="32" t="s">
        <v>111</v>
      </c>
      <c r="C118" s="76">
        <v>250000000</v>
      </c>
      <c r="D118" s="76">
        <f>C118/2</f>
        <v>125000000</v>
      </c>
      <c r="E118" s="35">
        <f>(D118/C118)</f>
        <v>0.5</v>
      </c>
      <c r="F118" s="75"/>
    </row>
    <row r="119" spans="1:8" s="21" customFormat="1" ht="22.5" customHeight="1" x14ac:dyDescent="0.25">
      <c r="A119" s="32">
        <v>6149</v>
      </c>
      <c r="B119" s="32" t="s">
        <v>112</v>
      </c>
      <c r="C119" s="76">
        <v>0</v>
      </c>
      <c r="D119" s="76">
        <f t="shared" ref="D119:D128" si="7">C119/4</f>
        <v>0</v>
      </c>
      <c r="E119" s="35"/>
      <c r="F119" s="75"/>
    </row>
    <row r="120" spans="1:8" s="21" customFormat="1" ht="22.5" customHeight="1" x14ac:dyDescent="0.25">
      <c r="A120" s="29">
        <v>6400</v>
      </c>
      <c r="B120" s="77" t="s">
        <v>57</v>
      </c>
      <c r="C120" s="50">
        <f>SUM(C121:C126)</f>
        <v>35340000</v>
      </c>
      <c r="D120" s="50">
        <f>SUM(D121:D126)</f>
        <v>8835000</v>
      </c>
      <c r="E120" s="31"/>
      <c r="F120" s="17"/>
    </row>
    <row r="121" spans="1:8" s="21" customFormat="1" ht="22.5" customHeight="1" x14ac:dyDescent="0.25">
      <c r="A121" s="32">
        <v>6449</v>
      </c>
      <c r="B121" s="32" t="s">
        <v>113</v>
      </c>
      <c r="C121" s="76"/>
      <c r="D121" s="76">
        <f t="shared" si="7"/>
        <v>0</v>
      </c>
      <c r="E121" s="35"/>
      <c r="F121" s="60"/>
    </row>
    <row r="122" spans="1:8" s="21" customFormat="1" ht="22.5" customHeight="1" x14ac:dyDescent="0.25">
      <c r="A122" s="32">
        <v>6449</v>
      </c>
      <c r="B122" s="32" t="s">
        <v>114</v>
      </c>
      <c r="C122" s="49">
        <v>14400000</v>
      </c>
      <c r="D122" s="76">
        <f t="shared" si="7"/>
        <v>3600000</v>
      </c>
      <c r="E122" s="35">
        <f t="shared" ref="E122:E139" si="8">(D122/C122)</f>
        <v>0.25</v>
      </c>
      <c r="F122" s="60"/>
    </row>
    <row r="123" spans="1:8" s="21" customFormat="1" ht="22.5" customHeight="1" x14ac:dyDescent="0.25">
      <c r="A123" s="32">
        <v>6449</v>
      </c>
      <c r="B123" s="32" t="s">
        <v>115</v>
      </c>
      <c r="C123" s="49">
        <v>12000000</v>
      </c>
      <c r="D123" s="76">
        <f t="shared" si="7"/>
        <v>3000000</v>
      </c>
      <c r="E123" s="35">
        <f t="shared" si="8"/>
        <v>0.25</v>
      </c>
      <c r="F123" s="60"/>
    </row>
    <row r="124" spans="1:8" s="21" customFormat="1" ht="22.5" customHeight="1" x14ac:dyDescent="0.25">
      <c r="A124" s="32">
        <v>6449</v>
      </c>
      <c r="B124" s="32" t="s">
        <v>116</v>
      </c>
      <c r="C124" s="49">
        <v>3576000</v>
      </c>
      <c r="D124" s="76">
        <f t="shared" si="7"/>
        <v>894000</v>
      </c>
      <c r="E124" s="35">
        <f t="shared" si="8"/>
        <v>0.25</v>
      </c>
      <c r="F124" s="60"/>
      <c r="G124" s="73"/>
      <c r="H124" s="73">
        <f>C116+C120+C129+C131</f>
        <v>400703000</v>
      </c>
    </row>
    <row r="125" spans="1:8" s="21" customFormat="1" ht="22.5" customHeight="1" x14ac:dyDescent="0.25">
      <c r="A125" s="32">
        <v>6449</v>
      </c>
      <c r="B125" s="32" t="s">
        <v>117</v>
      </c>
      <c r="C125" s="49"/>
      <c r="D125" s="76">
        <f t="shared" si="7"/>
        <v>0</v>
      </c>
      <c r="E125" s="35"/>
      <c r="F125" s="60"/>
    </row>
    <row r="126" spans="1:8" s="21" customFormat="1" ht="22.5" customHeight="1" x14ac:dyDescent="0.25">
      <c r="A126" s="32">
        <v>6449</v>
      </c>
      <c r="B126" s="32" t="s">
        <v>118</v>
      </c>
      <c r="C126" s="49">
        <v>5364000</v>
      </c>
      <c r="D126" s="76">
        <f t="shared" si="7"/>
        <v>1341000</v>
      </c>
      <c r="E126" s="35">
        <f t="shared" si="8"/>
        <v>0.25</v>
      </c>
      <c r="F126" s="60"/>
    </row>
    <row r="127" spans="1:8" s="21" customFormat="1" ht="22.5" customHeight="1" x14ac:dyDescent="0.25">
      <c r="A127" s="78" t="s">
        <v>119</v>
      </c>
      <c r="B127" s="29" t="s">
        <v>84</v>
      </c>
      <c r="C127" s="50">
        <f>SUM(C128)</f>
        <v>0</v>
      </c>
      <c r="D127" s="50">
        <f>SUM(D128)</f>
        <v>0</v>
      </c>
      <c r="E127" s="31"/>
      <c r="F127" s="17"/>
    </row>
    <row r="128" spans="1:8" s="21" customFormat="1" ht="22.5" customHeight="1" x14ac:dyDescent="0.25">
      <c r="A128" s="32">
        <v>6758</v>
      </c>
      <c r="B128" s="32" t="s">
        <v>120</v>
      </c>
      <c r="C128" s="49"/>
      <c r="D128" s="76">
        <f t="shared" si="7"/>
        <v>0</v>
      </c>
      <c r="E128" s="35"/>
      <c r="F128" s="17"/>
    </row>
    <row r="129" spans="1:6" s="21" customFormat="1" ht="22.5" customHeight="1" x14ac:dyDescent="0.25">
      <c r="A129" s="29">
        <v>7000</v>
      </c>
      <c r="B129" s="29" t="s">
        <v>121</v>
      </c>
      <c r="C129" s="50">
        <f>SUM(C130:C130)</f>
        <v>1200000</v>
      </c>
      <c r="D129" s="50">
        <f>SUM(D130:D130)</f>
        <v>0</v>
      </c>
      <c r="E129" s="31"/>
      <c r="F129" s="17"/>
    </row>
    <row r="130" spans="1:6" s="21" customFormat="1" ht="22.5" customHeight="1" x14ac:dyDescent="0.25">
      <c r="A130" s="32">
        <v>7004</v>
      </c>
      <c r="B130" s="32" t="s">
        <v>122</v>
      </c>
      <c r="C130" s="49">
        <v>1200000</v>
      </c>
      <c r="D130" s="49"/>
      <c r="E130" s="35">
        <f>(D130/C130)</f>
        <v>0</v>
      </c>
      <c r="F130" s="17"/>
    </row>
    <row r="131" spans="1:6" s="21" customFormat="1" ht="22.5" customHeight="1" x14ac:dyDescent="0.25">
      <c r="A131" s="29">
        <v>7750</v>
      </c>
      <c r="B131" s="29" t="s">
        <v>83</v>
      </c>
      <c r="C131" s="50">
        <f>SUM(C132:C139)</f>
        <v>114163000</v>
      </c>
      <c r="D131" s="50">
        <f>SUM(D132:D138)</f>
        <v>27790750</v>
      </c>
      <c r="E131" s="31"/>
      <c r="F131" s="17"/>
    </row>
    <row r="132" spans="1:6" s="21" customFormat="1" ht="22.5" customHeight="1" x14ac:dyDescent="0.25">
      <c r="A132" s="32">
        <v>7757</v>
      </c>
      <c r="B132" s="32" t="s">
        <v>123</v>
      </c>
      <c r="C132" s="49">
        <v>19813000</v>
      </c>
      <c r="D132" s="76">
        <f t="shared" ref="D132:D142" si="9">C132/4</f>
        <v>4953250</v>
      </c>
      <c r="E132" s="35">
        <f t="shared" si="8"/>
        <v>0.25</v>
      </c>
      <c r="F132" s="17"/>
    </row>
    <row r="133" spans="1:6" s="21" customFormat="1" ht="22.5" customHeight="1" x14ac:dyDescent="0.25">
      <c r="A133" s="32">
        <v>7799</v>
      </c>
      <c r="B133" s="32" t="s">
        <v>124</v>
      </c>
      <c r="C133" s="49">
        <v>48000000</v>
      </c>
      <c r="D133" s="76">
        <f t="shared" si="9"/>
        <v>12000000</v>
      </c>
      <c r="E133" s="35">
        <f t="shared" si="8"/>
        <v>0.25</v>
      </c>
      <c r="F133" s="60">
        <v>0.56999999999999995</v>
      </c>
    </row>
    <row r="134" spans="1:6" s="21" customFormat="1" ht="22.5" customHeight="1" x14ac:dyDescent="0.25">
      <c r="A134" s="32">
        <v>7799</v>
      </c>
      <c r="B134" s="32" t="s">
        <v>125</v>
      </c>
      <c r="C134" s="49">
        <v>6750000</v>
      </c>
      <c r="D134" s="76">
        <f t="shared" si="9"/>
        <v>1687500</v>
      </c>
      <c r="E134" s="35">
        <f t="shared" si="8"/>
        <v>0.25</v>
      </c>
      <c r="F134" s="60"/>
    </row>
    <row r="135" spans="1:6" s="21" customFormat="1" ht="22.5" customHeight="1" x14ac:dyDescent="0.25">
      <c r="A135" s="32">
        <v>7799</v>
      </c>
      <c r="B135" s="32" t="s">
        <v>126</v>
      </c>
      <c r="C135" s="49">
        <v>4800000</v>
      </c>
      <c r="D135" s="76">
        <f t="shared" si="9"/>
        <v>1200000</v>
      </c>
      <c r="E135" s="35">
        <f t="shared" si="8"/>
        <v>0.25</v>
      </c>
      <c r="F135" s="60"/>
    </row>
    <row r="136" spans="1:6" s="21" customFormat="1" ht="22.5" customHeight="1" x14ac:dyDescent="0.25">
      <c r="A136" s="32">
        <v>7799</v>
      </c>
      <c r="B136" s="32" t="s">
        <v>127</v>
      </c>
      <c r="C136" s="49">
        <v>30000000</v>
      </c>
      <c r="D136" s="76">
        <f t="shared" si="9"/>
        <v>7500000</v>
      </c>
      <c r="E136" s="35">
        <f t="shared" si="8"/>
        <v>0.25</v>
      </c>
      <c r="F136" s="60"/>
    </row>
    <row r="137" spans="1:6" s="21" customFormat="1" ht="22.5" customHeight="1" x14ac:dyDescent="0.25">
      <c r="A137" s="32">
        <v>7799</v>
      </c>
      <c r="B137" s="32" t="s">
        <v>128</v>
      </c>
      <c r="C137" s="49">
        <v>1800000</v>
      </c>
      <c r="D137" s="76">
        <f t="shared" si="9"/>
        <v>450000</v>
      </c>
      <c r="E137" s="35">
        <f t="shared" si="8"/>
        <v>0.25</v>
      </c>
      <c r="F137" s="60"/>
    </row>
    <row r="138" spans="1:6" s="21" customFormat="1" ht="32.25" customHeight="1" x14ac:dyDescent="0.25">
      <c r="A138" s="32">
        <v>7799</v>
      </c>
      <c r="B138" s="57" t="s">
        <v>129</v>
      </c>
      <c r="C138" s="49"/>
      <c r="D138" s="76">
        <f t="shared" si="9"/>
        <v>0</v>
      </c>
      <c r="E138" s="35" t="e">
        <f t="shared" si="8"/>
        <v>#DIV/0!</v>
      </c>
      <c r="F138" s="52"/>
    </row>
    <row r="139" spans="1:6" s="21" customFormat="1" ht="32.25" customHeight="1" x14ac:dyDescent="0.25">
      <c r="A139" s="32">
        <v>7799</v>
      </c>
      <c r="B139" s="57" t="s">
        <v>130</v>
      </c>
      <c r="C139" s="49">
        <v>3000000</v>
      </c>
      <c r="D139" s="76">
        <f t="shared" si="9"/>
        <v>750000</v>
      </c>
      <c r="E139" s="35">
        <f t="shared" si="8"/>
        <v>0.25</v>
      </c>
      <c r="F139" s="52"/>
    </row>
    <row r="140" spans="1:6" s="21" customFormat="1" ht="22.5" customHeight="1" x14ac:dyDescent="0.25">
      <c r="A140" s="79">
        <v>6950</v>
      </c>
      <c r="B140" s="79" t="s">
        <v>131</v>
      </c>
      <c r="C140" s="50">
        <f>SUM(C141:C143)</f>
        <v>0</v>
      </c>
      <c r="D140" s="50"/>
      <c r="E140" s="31"/>
      <c r="F140" s="17"/>
    </row>
    <row r="141" spans="1:6" s="21" customFormat="1" ht="22.5" customHeight="1" x14ac:dyDescent="0.25">
      <c r="A141" s="32">
        <v>6955</v>
      </c>
      <c r="B141" s="32" t="s">
        <v>132</v>
      </c>
      <c r="C141" s="49"/>
      <c r="D141" s="76">
        <f t="shared" si="9"/>
        <v>0</v>
      </c>
      <c r="E141" s="35"/>
      <c r="F141" s="17"/>
    </row>
    <row r="142" spans="1:6" s="21" customFormat="1" ht="22.5" customHeight="1" x14ac:dyDescent="0.25">
      <c r="A142" s="32">
        <v>6955</v>
      </c>
      <c r="B142" s="80" t="s">
        <v>133</v>
      </c>
      <c r="C142" s="49"/>
      <c r="D142" s="76">
        <f t="shared" si="9"/>
        <v>0</v>
      </c>
      <c r="E142" s="35"/>
      <c r="F142" s="17"/>
    </row>
    <row r="143" spans="1:6" s="21" customFormat="1" ht="22.5" customHeight="1" x14ac:dyDescent="0.25">
      <c r="A143" s="32">
        <v>6955</v>
      </c>
      <c r="B143" s="32" t="s">
        <v>134</v>
      </c>
      <c r="C143" s="49">
        <v>0</v>
      </c>
      <c r="D143" s="49"/>
      <c r="E143" s="35"/>
      <c r="F143" s="17"/>
    </row>
    <row r="145" spans="1:6" x14ac:dyDescent="0.25">
      <c r="A145" s="83"/>
      <c r="D145" s="84" t="s">
        <v>135</v>
      </c>
      <c r="E145" s="84"/>
      <c r="F145" s="84"/>
    </row>
    <row r="146" spans="1:6" x14ac:dyDescent="0.25">
      <c r="A146" s="83"/>
      <c r="D146" s="3" t="s">
        <v>136</v>
      </c>
      <c r="E146" s="3"/>
      <c r="F146" s="3"/>
    </row>
    <row r="147" spans="1:6" x14ac:dyDescent="0.25">
      <c r="A147" s="85"/>
      <c r="D147" s="5"/>
      <c r="E147" s="86" t="s">
        <v>137</v>
      </c>
      <c r="F147" s="5"/>
    </row>
    <row r="151" spans="1:6" x14ac:dyDescent="0.25">
      <c r="D151" s="87" t="s">
        <v>138</v>
      </c>
      <c r="E151" s="87"/>
      <c r="F151" s="87"/>
    </row>
  </sheetData>
  <mergeCells count="22">
    <mergeCell ref="A145:A146"/>
    <mergeCell ref="D145:F145"/>
    <mergeCell ref="D146:F146"/>
    <mergeCell ref="D151:F151"/>
    <mergeCell ref="A11:A12"/>
    <mergeCell ref="B11:B12"/>
    <mergeCell ref="C11:C12"/>
    <mergeCell ref="D11:D12"/>
    <mergeCell ref="E11:E12"/>
    <mergeCell ref="F11:F12"/>
    <mergeCell ref="A5:F5"/>
    <mergeCell ref="A6:F6"/>
    <mergeCell ref="A7:F7"/>
    <mergeCell ref="A8:F8"/>
    <mergeCell ref="A9:F9"/>
    <mergeCell ref="A10:F10"/>
    <mergeCell ref="A1:F1"/>
    <mergeCell ref="A2:B2"/>
    <mergeCell ref="C2:F2"/>
    <mergeCell ref="A3:B3"/>
    <mergeCell ref="C3:F3"/>
    <mergeCell ref="C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 An Long</dc:creator>
  <cp:lastModifiedBy>TH An Long</cp:lastModifiedBy>
  <dcterms:created xsi:type="dcterms:W3CDTF">2022-04-15T09:08:02Z</dcterms:created>
  <dcterms:modified xsi:type="dcterms:W3CDTF">2022-04-15T09:09:40Z</dcterms:modified>
</cp:coreProperties>
</file>